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КСС" sheetId="1" r:id="rId1"/>
    <sheet name="51" sheetId="2" r:id="rId2"/>
    <sheet name="50" sheetId="3" r:id="rId3"/>
    <sheet name="49" sheetId="4" r:id="rId4"/>
    <sheet name="48" sheetId="5" r:id="rId5"/>
  </sheets>
  <definedNames>
    <definedName name="_xlfn.AVERAGEIF" hidden="1">#NAME?</definedName>
    <definedName name="_xlfn.COUNTIFS" hidden="1">#NAME?</definedName>
    <definedName name="_xlfn.IFERROR" hidden="1">#NAME?</definedName>
    <definedName name="_xlnm._FilterDatabase" localSheetId="4" hidden="1">'48'!$A$7:$BD$46</definedName>
    <definedName name="_xlnm._FilterDatabase" localSheetId="3" hidden="1">'49'!$A$7:$BD$46</definedName>
    <definedName name="_xlnm._FilterDatabase" localSheetId="2" hidden="1">'50'!$A$7:$BD$46</definedName>
    <definedName name="_xlnm._FilterDatabase" localSheetId="1" hidden="1">'51'!$A$7:$BD$46</definedName>
    <definedName name="_xlnm._FilterDatabase" localSheetId="0" hidden="1">'КСС'!$A$7:$BD$46</definedName>
    <definedName name="_xlnm.Print_Titles" localSheetId="4">'48'!$3:$6</definedName>
    <definedName name="_xlnm.Print_Titles" localSheetId="3">'49'!$3:$6</definedName>
    <definedName name="_xlnm.Print_Titles" localSheetId="2">'50'!$3:$6</definedName>
    <definedName name="_xlnm.Print_Titles" localSheetId="1">'51'!$3:$6</definedName>
    <definedName name="_xlnm.Print_Titles" localSheetId="0">'КСС'!$3:$6</definedName>
    <definedName name="_xlnm.Print_Area" localSheetId="4">'48'!$A$1:$BE$59</definedName>
    <definedName name="_xlnm.Print_Area" localSheetId="3">'49'!$A$1:$BE$59</definedName>
    <definedName name="_xlnm.Print_Area" localSheetId="2">'50'!$A$1:$BE$59</definedName>
    <definedName name="_xlnm.Print_Area" localSheetId="1">'51'!$A$1:$BE$59</definedName>
    <definedName name="_xlnm.Print_Area" localSheetId="0">'КСС'!$A$1:$BE$59</definedName>
  </definedNames>
  <calcPr fullCalcOnLoad="1"/>
</workbook>
</file>

<file path=xl/sharedStrings.xml><?xml version="1.0" encoding="utf-8"?>
<sst xmlns="http://schemas.openxmlformats.org/spreadsheetml/2006/main" count="2022" uniqueCount="147">
  <si>
    <t>Отчет о ходе производства капитального ремонта многоквартирных домов муниципального образования г. Набережные Челны на</t>
  </si>
  <si>
    <t>№ п/п</t>
  </si>
  <si>
    <t>Адрес (улица, проспект),   № дома</t>
  </si>
  <si>
    <t>Строительный адрес</t>
  </si>
  <si>
    <t>Полное наименование эксплуатирующей организации</t>
  </si>
  <si>
    <t>Этажность</t>
  </si>
  <si>
    <t>Серия</t>
  </si>
  <si>
    <t>Группа капитальности</t>
  </si>
  <si>
    <t>Общая площадь МКД, кв.м</t>
  </si>
  <si>
    <t>Общая площадь жилых и нежилых помещений в МКД, всего**</t>
  </si>
  <si>
    <t>в том числе жилых</t>
  </si>
  <si>
    <t>Количество квартир</t>
  </si>
  <si>
    <t>Количество граждан, зарегистри- рованных в МКД</t>
  </si>
  <si>
    <t>Материал стен***</t>
  </si>
  <si>
    <t>Материал кровли****</t>
  </si>
  <si>
    <t>Год ввода в эксплуатацию</t>
  </si>
  <si>
    <t>Выполнение по видам работ в соответствии с графиком производства</t>
  </si>
  <si>
    <t>Дата проведения работ</t>
  </si>
  <si>
    <t>Субподрядчик</t>
  </si>
  <si>
    <t>Код позиции</t>
  </si>
  <si>
    <t>Всего</t>
  </si>
  <si>
    <t>в том числе жилых, находящихся в собственности граждан</t>
  </si>
  <si>
    <t>Вид ремонта</t>
  </si>
  <si>
    <t>Объем</t>
  </si>
  <si>
    <t>Сметная ст-ть руб.</t>
  </si>
  <si>
    <t>Сметная ст-ть на дом руб.</t>
  </si>
  <si>
    <t>КС-3 на вид работы у МАУ УКК, руб.</t>
  </si>
  <si>
    <t>Код по ГЖИ</t>
  </si>
  <si>
    <t>Код Сметная ст-ть руб.</t>
  </si>
  <si>
    <t>КС-3 на вид работы по ГЖИ, руб.</t>
  </si>
  <si>
    <t>КС-3 на дом по ГЖИ руб.</t>
  </si>
  <si>
    <t>КС-3 на дом по ГЖИ %</t>
  </si>
  <si>
    <t>КС-3 на вид работы, руб.</t>
  </si>
  <si>
    <t>КС-3 на дом руб.</t>
  </si>
  <si>
    <t>КС-3 на вид работы у МАУ УКК, %</t>
  </si>
  <si>
    <t>Начислено на счет дома руб.</t>
  </si>
  <si>
    <t>% начисления от сметной стоимости</t>
  </si>
  <si>
    <t>Профинансировано</t>
  </si>
  <si>
    <t>Сметная ст-ть на дом руб. по графику</t>
  </si>
  <si>
    <t>ед.изм.</t>
  </si>
  <si>
    <t>план</t>
  </si>
  <si>
    <t>факт</t>
  </si>
  <si>
    <t>% выполнения</t>
  </si>
  <si>
    <t>в том числе  (руб.)</t>
  </si>
  <si>
    <t>начала работ</t>
  </si>
  <si>
    <t>окончания работ</t>
  </si>
  <si>
    <t>руб.</t>
  </si>
  <si>
    <t>%</t>
  </si>
  <si>
    <t>В т.ч.по актам выполненных работ</t>
  </si>
  <si>
    <t>в работе</t>
  </si>
  <si>
    <t>выполнено</t>
  </si>
  <si>
    <t>% выполнения по видам</t>
  </si>
  <si>
    <t>Средний % на дом</t>
  </si>
  <si>
    <t>Выполнено, руб.</t>
  </si>
  <si>
    <t>Выполнено по дому, руб.</t>
  </si>
  <si>
    <t>не приступали</t>
  </si>
  <si>
    <t xml:space="preserve">% </t>
  </si>
  <si>
    <t>Панельные</t>
  </si>
  <si>
    <t>Мягкая (наплавляемая)</t>
  </si>
  <si>
    <t/>
  </si>
  <si>
    <t>технадзор</t>
  </si>
  <si>
    <t>пог.м.</t>
  </si>
  <si>
    <t xml:space="preserve">Ремонт крыш </t>
  </si>
  <si>
    <t>кв.м.</t>
  </si>
  <si>
    <t>Ремонт фасада</t>
  </si>
  <si>
    <t>83-НЧ</t>
  </si>
  <si>
    <t>ООО "Челнылифтмонтаж"</t>
  </si>
  <si>
    <t>ООО Жилищно-эксплуатационное управление "Камстройсервис"</t>
  </si>
  <si>
    <t>БНЧ 1-468</t>
  </si>
  <si>
    <t>ООО "ПромАСК"</t>
  </si>
  <si>
    <t>1.468-БНЧ</t>
  </si>
  <si>
    <t>Итого по УК:</t>
  </si>
  <si>
    <t>ООО "Баракат"</t>
  </si>
  <si>
    <t>ООО "АльСтрой"</t>
  </si>
  <si>
    <t>ООО "Баракат+"</t>
  </si>
  <si>
    <t>Ремонт теплоснабжения</t>
  </si>
  <si>
    <t>Ремонт ГВС</t>
  </si>
  <si>
    <t>Ремонт водоотведения</t>
  </si>
  <si>
    <t>Ремонт/замена лифта</t>
  </si>
  <si>
    <t>Ген. подрядчик, субподрядчик</t>
  </si>
  <si>
    <t>Сидоров Александр Григорьевич</t>
  </si>
  <si>
    <t>Бадер Андрей Валерьевич</t>
  </si>
  <si>
    <t>телефон</t>
  </si>
  <si>
    <t>8-905-314-71-82</t>
  </si>
  <si>
    <t>8-919-628-24-80</t>
  </si>
  <si>
    <t>8-917-927-21-47</t>
  </si>
  <si>
    <t>Давлетшин Альберт Алмазович</t>
  </si>
  <si>
    <t>Загитов Ренат Марселевич</t>
  </si>
  <si>
    <t>8-919-622-31-11</t>
  </si>
  <si>
    <t>Хамитов Альфир Задайханович</t>
  </si>
  <si>
    <t>8-909-312-17-17</t>
  </si>
  <si>
    <t>ПСД</t>
  </si>
  <si>
    <t>5 эт.</t>
  </si>
  <si>
    <t>8 под.</t>
  </si>
  <si>
    <t>9 эт.</t>
  </si>
  <si>
    <t>7 под.</t>
  </si>
  <si>
    <t>ИТОГО:</t>
  </si>
  <si>
    <t>Подписано ГЖИ (сумма)</t>
  </si>
  <si>
    <t xml:space="preserve">  </t>
  </si>
  <si>
    <t>пр-кт. Сююмбике, д.85</t>
  </si>
  <si>
    <t>4 под.</t>
  </si>
  <si>
    <t>49/10</t>
  </si>
  <si>
    <t>ИТП и ВП</t>
  </si>
  <si>
    <t>49/29</t>
  </si>
  <si>
    <t>49/25</t>
  </si>
  <si>
    <t>шт</t>
  </si>
  <si>
    <t>48/16</t>
  </si>
  <si>
    <t>Ремонт кровли</t>
  </si>
  <si>
    <t>48/20</t>
  </si>
  <si>
    <t>пр-кт. Сююмбике, д.93</t>
  </si>
  <si>
    <t>пр-кт. Сююмбике, д.95</t>
  </si>
  <si>
    <t>пр-кт. Чулман, д.114/35</t>
  </si>
  <si>
    <t>14 под.</t>
  </si>
  <si>
    <t>ул.Татарстан, д.25/117</t>
  </si>
  <si>
    <t>15под.</t>
  </si>
  <si>
    <t>ул.Татарстан, д.28</t>
  </si>
  <si>
    <t>50/03</t>
  </si>
  <si>
    <t>ул.Татарстан, д.31</t>
  </si>
  <si>
    <t>48/18</t>
  </si>
  <si>
    <t>пог.м</t>
  </si>
  <si>
    <t>ул.Ш.Усманова, д.119/22</t>
  </si>
  <si>
    <t>17 под.</t>
  </si>
  <si>
    <t>50/01</t>
  </si>
  <si>
    <t>ул. Ш.Усманова, д.136/147</t>
  </si>
  <si>
    <t>40 под.</t>
  </si>
  <si>
    <t>51/07</t>
  </si>
  <si>
    <t>Ремонт ХВС</t>
  </si>
  <si>
    <t>ООО "Реммонтаж"</t>
  </si>
  <si>
    <t>8-927-479-98-47</t>
  </si>
  <si>
    <t>ул.Ш.Усманова, д.118</t>
  </si>
  <si>
    <t>49/13</t>
  </si>
  <si>
    <t>кв.м</t>
  </si>
  <si>
    <t>ул. Ш.Усманова, д.124</t>
  </si>
  <si>
    <t>ВП</t>
  </si>
  <si>
    <t>49/23</t>
  </si>
  <si>
    <t>Талипов Халил Салихзянович</t>
  </si>
  <si>
    <t>ООО СМУ "УКС"</t>
  </si>
  <si>
    <t>ООО "ПромСтройКом+"</t>
  </si>
  <si>
    <t>Шакиров Рамиль Рафарович</t>
  </si>
  <si>
    <t>8-917-858-81-88</t>
  </si>
  <si>
    <t>Гильзетдинов Марат Хисамутдинович</t>
  </si>
  <si>
    <t>8-909-311-17-00</t>
  </si>
  <si>
    <t>кол-во человек</t>
  </si>
  <si>
    <t>человек</t>
  </si>
  <si>
    <t>под.1,4,5,6,7</t>
  </si>
  <si>
    <t>Гилязетдинов Марат Хисамутдинович</t>
  </si>
  <si>
    <t>под.1, 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</si>
</sst>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 &quot;_-;\-* #,##0.00&quot; &quot;_-;_-* &quot;-&quot;??&quot; &quot;_-;_-@_-"/>
    <numFmt numFmtId="165" formatCode="#&quot; &quot;##0.00_ "/>
    <numFmt numFmtId="166" formatCode="#,##0.00_ ;\-#,##0.00\ "/>
    <numFmt numFmtId="167" formatCode="_-* #,##0&quot; &quot;_-;\-* #,##0&quot; &quot;_-;_-* &quot;-&quot;&quot; &quot;_-;_-@_-"/>
    <numFmt numFmtId="168" formatCode="_-* #,##0&quot; &quot;_-;\-* #,##0&quot; &quot;_-;_-* &quot;-&quot;??&quot; &quot;_-;_-@_-"/>
    <numFmt numFmtId="169" formatCode="&quot;$&quot;#,##0_);\(&quot;$&quot;#,##0\)"/>
    <numFmt numFmtId="170" formatCode="0.0%"/>
    <numFmt numFmtId="171" formatCode="&quot;$&quot;#,##0_);[Red]\(&quot;$&quot;#,##0\)"/>
    <numFmt numFmtId="172" formatCode="#&quot; &quot;##0.00&quot; 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4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20" borderId="0">
      <alignment horizontal="center" vertical="top"/>
      <protection/>
    </xf>
    <xf numFmtId="0" fontId="8" fillId="20" borderId="0">
      <alignment horizontal="center" vertical="center"/>
      <protection/>
    </xf>
    <xf numFmtId="0" fontId="8" fillId="20" borderId="0">
      <alignment horizontal="center" vertical="center"/>
      <protection/>
    </xf>
    <xf numFmtId="0" fontId="12" fillId="20" borderId="0">
      <alignment horizontal="center" vertical="center"/>
      <protection/>
    </xf>
    <xf numFmtId="0" fontId="13" fillId="20" borderId="0">
      <alignment horizontal="center" vertical="center"/>
      <protection/>
    </xf>
    <xf numFmtId="0" fontId="8" fillId="20" borderId="0">
      <alignment horizontal="center" vertical="center"/>
      <protection/>
    </xf>
    <xf numFmtId="0" fontId="14" fillId="20" borderId="0">
      <alignment horizontal="center" vertical="center"/>
      <protection/>
    </xf>
    <xf numFmtId="0" fontId="6" fillId="20" borderId="0">
      <alignment horizontal="center" vertical="top"/>
      <protection/>
    </xf>
    <xf numFmtId="0" fontId="15" fillId="20" borderId="0">
      <alignment horizontal="center" vertical="center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0" borderId="0" applyNumberFormat="0" applyFont="0" applyFill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2" fillId="0" borderId="0" xfId="84" applyAlignment="1">
      <alignment horizontal="center"/>
      <protection/>
    </xf>
    <xf numFmtId="164" fontId="0" fillId="0" borderId="0" xfId="53" applyNumberFormat="1" applyFont="1" applyFill="1" applyAlignment="1">
      <alignment horizontal="left"/>
    </xf>
    <xf numFmtId="0" fontId="2" fillId="0" borderId="0" xfId="84">
      <alignment/>
      <protection/>
    </xf>
    <xf numFmtId="0" fontId="2" fillId="0" borderId="0" xfId="84" applyAlignment="1">
      <alignment horizontal="left" vertical="center" wrapText="1"/>
      <protection/>
    </xf>
    <xf numFmtId="0" fontId="5" fillId="34" borderId="10" xfId="93" applyFont="1" applyFill="1" applyBorder="1" applyAlignment="1">
      <alignment horizontal="right" vertical="center" wrapText="1"/>
      <protection/>
    </xf>
    <xf numFmtId="49" fontId="2" fillId="0" borderId="0" xfId="84" applyNumberFormat="1" applyAlignment="1">
      <alignment horizontal="left" vertical="center" wrapText="1"/>
      <protection/>
    </xf>
    <xf numFmtId="0" fontId="5" fillId="0" borderId="10" xfId="93" applyFont="1" applyFill="1" applyBorder="1" applyAlignment="1">
      <alignment horizontal="right" vertical="center" wrapText="1"/>
      <protection/>
    </xf>
    <xf numFmtId="0" fontId="7" fillId="20" borderId="0" xfId="33" applyNumberFormat="1" applyFont="1" applyAlignment="1">
      <alignment horizontal="left" vertical="top" wrapText="1"/>
      <protection/>
    </xf>
    <xf numFmtId="165" fontId="7" fillId="20" borderId="0" xfId="33" applyNumberFormat="1" applyFont="1" applyAlignment="1">
      <alignment horizontal="left" vertical="top" wrapText="1"/>
      <protection/>
    </xf>
    <xf numFmtId="0" fontId="5" fillId="0" borderId="0" xfId="93" applyFont="1" applyFill="1" applyBorder="1" applyAlignment="1">
      <alignment horizontal="right" vertical="center" wrapText="1"/>
      <protection/>
    </xf>
    <xf numFmtId="10" fontId="2" fillId="0" borderId="0" xfId="53" applyNumberFormat="1" applyFont="1" applyFill="1" applyAlignment="1">
      <alignment/>
    </xf>
    <xf numFmtId="164" fontId="2" fillId="0" borderId="0" xfId="53" applyNumberFormat="1" applyFont="1" applyFill="1" applyAlignment="1">
      <alignment/>
    </xf>
    <xf numFmtId="2" fontId="2" fillId="0" borderId="0" xfId="53" applyNumberFormat="1" applyFont="1" applyFill="1" applyAlignment="1">
      <alignment/>
    </xf>
    <xf numFmtId="14" fontId="2" fillId="0" borderId="0" xfId="53" applyNumberFormat="1" applyFont="1" applyFill="1" applyAlignment="1">
      <alignment/>
    </xf>
    <xf numFmtId="0" fontId="7" fillId="20" borderId="11" xfId="35" applyNumberFormat="1" applyFont="1" applyBorder="1" applyAlignment="1">
      <alignment horizontal="center" vertical="center" wrapText="1"/>
      <protection/>
    </xf>
    <xf numFmtId="0" fontId="9" fillId="35" borderId="12" xfId="93" applyFont="1" applyFill="1" applyBorder="1" applyAlignment="1">
      <alignment vertical="center"/>
      <protection/>
    </xf>
    <xf numFmtId="0" fontId="9" fillId="0" borderId="13" xfId="93" applyFont="1" applyFill="1" applyBorder="1" applyAlignment="1">
      <alignment vertical="center"/>
      <protection/>
    </xf>
    <xf numFmtId="0" fontId="9" fillId="0" borderId="12" xfId="93" applyFont="1" applyFill="1" applyBorder="1" applyAlignment="1">
      <alignment vertical="center"/>
      <protection/>
    </xf>
    <xf numFmtId="2" fontId="9" fillId="0" borderId="12" xfId="93" applyNumberFormat="1" applyFont="1" applyFill="1" applyBorder="1" applyAlignment="1">
      <alignment vertical="center"/>
      <protection/>
    </xf>
    <xf numFmtId="10" fontId="9" fillId="0" borderId="12" xfId="93" applyNumberFormat="1" applyFont="1" applyFill="1" applyBorder="1" applyAlignment="1">
      <alignment vertical="center"/>
      <protection/>
    </xf>
    <xf numFmtId="0" fontId="9" fillId="0" borderId="14" xfId="93" applyFont="1" applyFill="1" applyBorder="1" applyAlignment="1">
      <alignment vertical="center"/>
      <protection/>
    </xf>
    <xf numFmtId="164" fontId="9" fillId="0" borderId="11" xfId="53" applyNumberFormat="1" applyFont="1" applyFill="1" applyBorder="1" applyAlignment="1">
      <alignment horizontal="center" vertical="center" wrapText="1"/>
    </xf>
    <xf numFmtId="0" fontId="9" fillId="0" borderId="14" xfId="93" applyFont="1" applyFill="1" applyBorder="1" applyAlignment="1">
      <alignment horizontal="center" vertical="center"/>
      <protection/>
    </xf>
    <xf numFmtId="0" fontId="9" fillId="0" borderId="11" xfId="93" applyFont="1" applyFill="1" applyBorder="1" applyAlignment="1">
      <alignment horizontal="center" vertical="center"/>
      <protection/>
    </xf>
    <xf numFmtId="2" fontId="9" fillId="0" borderId="11" xfId="93" applyNumberFormat="1" applyFont="1" applyFill="1" applyBorder="1" applyAlignment="1">
      <alignment horizontal="center" vertical="center" wrapText="1"/>
      <protection/>
    </xf>
    <xf numFmtId="0" fontId="9" fillId="0" borderId="11" xfId="93" applyFont="1" applyFill="1" applyBorder="1" applyAlignment="1">
      <alignment horizontal="center" vertical="center" wrapText="1"/>
      <protection/>
    </xf>
    <xf numFmtId="10" fontId="9" fillId="0" borderId="11" xfId="93" applyNumberFormat="1" applyFont="1" applyFill="1" applyBorder="1" applyAlignment="1">
      <alignment horizontal="center" vertical="center" wrapText="1"/>
      <protection/>
    </xf>
    <xf numFmtId="0" fontId="10" fillId="34" borderId="13" xfId="84" applyNumberFormat="1" applyFont="1" applyFill="1" applyBorder="1" applyAlignment="1">
      <alignment horizontal="center"/>
      <protection/>
    </xf>
    <xf numFmtId="0" fontId="9" fillId="0" borderId="11" xfId="84" applyNumberFormat="1" applyFont="1" applyBorder="1" applyAlignment="1">
      <alignment horizontal="center"/>
      <protection/>
    </xf>
    <xf numFmtId="0" fontId="9" fillId="34" borderId="11" xfId="84" applyNumberFormat="1" applyFont="1" applyFill="1" applyBorder="1" applyAlignment="1">
      <alignment horizontal="center"/>
      <protection/>
    </xf>
    <xf numFmtId="0" fontId="9" fillId="36" borderId="15" xfId="84" applyNumberFormat="1" applyFont="1" applyFill="1" applyBorder="1" applyAlignment="1">
      <alignment horizontal="center"/>
      <protection/>
    </xf>
    <xf numFmtId="0" fontId="9" fillId="36" borderId="11" xfId="84" applyNumberFormat="1" applyFont="1" applyFill="1" applyBorder="1" applyAlignment="1">
      <alignment horizontal="center"/>
      <protection/>
    </xf>
    <xf numFmtId="2" fontId="9" fillId="0" borderId="11" xfId="84" applyNumberFormat="1" applyFont="1" applyBorder="1" applyAlignment="1">
      <alignment horizontal="center"/>
      <protection/>
    </xf>
    <xf numFmtId="0" fontId="9" fillId="0" borderId="14" xfId="84" applyNumberFormat="1" applyFont="1" applyBorder="1" applyAlignment="1">
      <alignment horizontal="center"/>
      <protection/>
    </xf>
    <xf numFmtId="0" fontId="9" fillId="0" borderId="11" xfId="84" applyNumberFormat="1" applyFont="1" applyFill="1" applyBorder="1" applyAlignment="1">
      <alignment horizontal="center"/>
      <protection/>
    </xf>
    <xf numFmtId="0" fontId="2" fillId="36" borderId="0" xfId="84" applyFill="1">
      <alignment/>
      <protection/>
    </xf>
    <xf numFmtId="0" fontId="2" fillId="0" borderId="0" xfId="84" applyFill="1">
      <alignment/>
      <protection/>
    </xf>
    <xf numFmtId="164" fontId="2" fillId="34" borderId="0" xfId="53" applyNumberFormat="1" applyFont="1" applyFill="1" applyAlignment="1">
      <alignment/>
    </xf>
    <xf numFmtId="164" fontId="0" fillId="0" borderId="0" xfId="53" applyNumberFormat="1" applyFont="1" applyFill="1" applyAlignment="1">
      <alignment/>
    </xf>
    <xf numFmtId="0" fontId="9" fillId="0" borderId="0" xfId="84" applyFont="1" applyAlignment="1">
      <alignment horizontal="center"/>
      <protection/>
    </xf>
    <xf numFmtId="165" fontId="9" fillId="0" borderId="0" xfId="84" applyNumberFormat="1" applyFont="1" applyAlignment="1">
      <alignment horizontal="right"/>
      <protection/>
    </xf>
    <xf numFmtId="1" fontId="9" fillId="0" borderId="0" xfId="84" applyNumberFormat="1" applyFont="1" applyAlignment="1">
      <alignment horizontal="right"/>
      <protection/>
    </xf>
    <xf numFmtId="0" fontId="9" fillId="0" borderId="0" xfId="84" applyFont="1">
      <alignment/>
      <protection/>
    </xf>
    <xf numFmtId="164" fontId="0" fillId="0" borderId="0" xfId="53" applyNumberFormat="1" applyFont="1" applyAlignment="1">
      <alignment/>
    </xf>
    <xf numFmtId="164" fontId="2" fillId="36" borderId="0" xfId="53" applyNumberFormat="1" applyFont="1" applyFill="1" applyAlignment="1">
      <alignment/>
    </xf>
    <xf numFmtId="2" fontId="2" fillId="36" borderId="0" xfId="53" applyNumberFormat="1" applyFont="1" applyFill="1" applyAlignment="1">
      <alignment/>
    </xf>
    <xf numFmtId="10" fontId="2" fillId="36" borderId="0" xfId="53" applyNumberFormat="1" applyFont="1" applyFill="1" applyAlignment="1">
      <alignment/>
    </xf>
    <xf numFmtId="14" fontId="2" fillId="36" borderId="0" xfId="53" applyNumberFormat="1" applyFont="1" applyFill="1" applyAlignment="1">
      <alignment/>
    </xf>
    <xf numFmtId="164" fontId="0" fillId="0" borderId="0" xfId="53" applyNumberFormat="1" applyFont="1" applyAlignment="1">
      <alignment horizontal="left"/>
    </xf>
    <xf numFmtId="0" fontId="2" fillId="0" borderId="11" xfId="84" applyBorder="1">
      <alignment/>
      <protection/>
    </xf>
    <xf numFmtId="0" fontId="2" fillId="0" borderId="11" xfId="84" applyFont="1" applyBorder="1">
      <alignment/>
      <protection/>
    </xf>
    <xf numFmtId="0" fontId="2" fillId="36" borderId="11" xfId="84" applyFont="1" applyFill="1" applyBorder="1">
      <alignment/>
      <protection/>
    </xf>
    <xf numFmtId="0" fontId="18" fillId="36" borderId="11" xfId="84" applyFont="1" applyFill="1" applyBorder="1" applyAlignment="1">
      <alignment horizontal="center" vertical="center"/>
      <protection/>
    </xf>
    <xf numFmtId="1" fontId="19" fillId="34" borderId="13" xfId="58" applyNumberFormat="1" applyFont="1" applyFill="1" applyBorder="1" applyAlignment="1">
      <alignment/>
    </xf>
    <xf numFmtId="49" fontId="18" fillId="36" borderId="11" xfId="84" applyNumberFormat="1" applyFont="1" applyFill="1" applyBorder="1" applyAlignment="1">
      <alignment horizontal="left" vertical="center"/>
      <protection/>
    </xf>
    <xf numFmtId="0" fontId="18" fillId="36" borderId="11" xfId="84" applyNumberFormat="1" applyFont="1" applyFill="1" applyBorder="1" applyAlignment="1">
      <alignment horizontal="left" vertical="center"/>
      <protection/>
    </xf>
    <xf numFmtId="0" fontId="19" fillId="36" borderId="11" xfId="84" applyNumberFormat="1" applyFont="1" applyFill="1" applyBorder="1" applyAlignment="1">
      <alignment horizontal="center" vertical="center"/>
      <protection/>
    </xf>
    <xf numFmtId="0" fontId="19" fillId="36" borderId="11" xfId="84" applyNumberFormat="1" applyFont="1" applyFill="1" applyBorder="1" applyAlignment="1">
      <alignment vertical="center"/>
      <protection/>
    </xf>
    <xf numFmtId="10" fontId="19" fillId="36" borderId="11" xfId="53" applyNumberFormat="1" applyFont="1" applyFill="1" applyBorder="1" applyAlignment="1">
      <alignment horizontal="right"/>
    </xf>
    <xf numFmtId="4" fontId="19" fillId="36" borderId="11" xfId="53" applyNumberFormat="1" applyFont="1" applyFill="1" applyBorder="1" applyAlignment="1">
      <alignment horizontal="right"/>
    </xf>
    <xf numFmtId="164" fontId="19" fillId="36" borderId="13" xfId="53" applyNumberFormat="1" applyFont="1" applyFill="1" applyBorder="1" applyAlignment="1">
      <alignment horizontal="right"/>
    </xf>
    <xf numFmtId="0" fontId="19" fillId="36" borderId="11" xfId="84" applyFont="1" applyFill="1" applyBorder="1" applyAlignment="1">
      <alignment horizontal="center"/>
      <protection/>
    </xf>
    <xf numFmtId="0" fontId="19" fillId="36" borderId="14" xfId="84" applyFont="1" applyFill="1" applyBorder="1" applyAlignment="1">
      <alignment horizontal="center"/>
      <protection/>
    </xf>
    <xf numFmtId="164" fontId="19" fillId="36" borderId="11" xfId="53" applyNumberFormat="1" applyFont="1" applyFill="1" applyBorder="1" applyAlignment="1">
      <alignment horizontal="right"/>
    </xf>
    <xf numFmtId="10" fontId="19" fillId="36" borderId="11" xfId="98" applyNumberFormat="1" applyFont="1" applyFill="1" applyBorder="1" applyAlignment="1">
      <alignment horizontal="right"/>
    </xf>
    <xf numFmtId="4" fontId="19" fillId="36" borderId="11" xfId="53" applyNumberFormat="1" applyFont="1" applyFill="1" applyBorder="1" applyAlignment="1">
      <alignment/>
    </xf>
    <xf numFmtId="166" fontId="19" fillId="36" borderId="11" xfId="53" applyNumberFormat="1" applyFont="1" applyFill="1" applyBorder="1" applyAlignment="1">
      <alignment horizontal="right"/>
    </xf>
    <xf numFmtId="164" fontId="19" fillId="36" borderId="11" xfId="58" applyNumberFormat="1" applyFont="1" applyFill="1" applyBorder="1" applyAlignment="1">
      <alignment horizontal="center" vertical="center"/>
    </xf>
    <xf numFmtId="164" fontId="19" fillId="36" borderId="11" xfId="58" applyNumberFormat="1" applyFont="1" applyFill="1" applyBorder="1" applyAlignment="1">
      <alignment horizontal="right"/>
    </xf>
    <xf numFmtId="164" fontId="19" fillId="36" borderId="14" xfId="53" applyNumberFormat="1" applyFont="1" applyFill="1" applyBorder="1" applyAlignment="1">
      <alignment horizontal="right"/>
    </xf>
    <xf numFmtId="14" fontId="19" fillId="36" borderId="11" xfId="53" applyNumberFormat="1" applyFont="1" applyFill="1" applyBorder="1" applyAlignment="1">
      <alignment horizontal="right"/>
    </xf>
    <xf numFmtId="164" fontId="19" fillId="36" borderId="11" xfId="53" applyNumberFormat="1" applyFont="1" applyFill="1" applyBorder="1" applyAlignment="1">
      <alignment/>
    </xf>
    <xf numFmtId="0" fontId="19" fillId="0" borderId="11" xfId="84" applyFont="1" applyFill="1" applyBorder="1" applyAlignment="1">
      <alignment horizontal="center" vertical="center"/>
      <protection/>
    </xf>
    <xf numFmtId="49" fontId="19" fillId="0" borderId="11" xfId="84" applyNumberFormat="1" applyFont="1" applyFill="1" applyBorder="1" applyAlignment="1">
      <alignment horizontal="left" vertical="center"/>
      <protection/>
    </xf>
    <xf numFmtId="1" fontId="19" fillId="34" borderId="13" xfId="58" applyNumberFormat="1" applyFont="1" applyFill="1" applyBorder="1" applyAlignment="1">
      <alignment horizontal="right"/>
    </xf>
    <xf numFmtId="0" fontId="19" fillId="0" borderId="11" xfId="84" applyFont="1" applyFill="1" applyBorder="1" applyAlignment="1">
      <alignment horizontal="left" vertical="center"/>
      <protection/>
    </xf>
    <xf numFmtId="49" fontId="19" fillId="0" borderId="11" xfId="84" applyNumberFormat="1" applyFont="1" applyBorder="1" applyAlignment="1">
      <alignment horizontal="center"/>
      <protection/>
    </xf>
    <xf numFmtId="0" fontId="19" fillId="0" borderId="11" xfId="84" applyFont="1" applyBorder="1" applyAlignment="1">
      <alignment horizontal="center"/>
      <protection/>
    </xf>
    <xf numFmtId="165" fontId="19" fillId="0" borderId="11" xfId="84" applyNumberFormat="1" applyFont="1" applyBorder="1" applyAlignment="1">
      <alignment horizontal="right"/>
      <protection/>
    </xf>
    <xf numFmtId="1" fontId="19" fillId="0" borderId="11" xfId="84" applyNumberFormat="1" applyFont="1" applyBorder="1" applyAlignment="1">
      <alignment horizontal="right"/>
      <protection/>
    </xf>
    <xf numFmtId="0" fontId="19" fillId="0" borderId="11" xfId="84" applyFont="1" applyBorder="1" applyAlignment="1">
      <alignment/>
      <protection/>
    </xf>
    <xf numFmtId="0" fontId="19" fillId="0" borderId="11" xfId="84" applyNumberFormat="1" applyFont="1" applyBorder="1" applyAlignment="1">
      <alignment vertical="center"/>
      <protection/>
    </xf>
    <xf numFmtId="164" fontId="19" fillId="0" borderId="11" xfId="53" applyNumberFormat="1" applyFont="1" applyBorder="1" applyAlignment="1">
      <alignment horizontal="right"/>
    </xf>
    <xf numFmtId="4" fontId="19" fillId="0" borderId="11" xfId="53" applyNumberFormat="1" applyFont="1" applyBorder="1" applyAlignment="1">
      <alignment horizontal="right"/>
    </xf>
    <xf numFmtId="164" fontId="19" fillId="0" borderId="13" xfId="53" applyNumberFormat="1" applyFont="1" applyFill="1" applyBorder="1" applyAlignment="1">
      <alignment horizontal="right"/>
    </xf>
    <xf numFmtId="4" fontId="19" fillId="0" borderId="11" xfId="53" applyNumberFormat="1" applyFont="1" applyFill="1" applyBorder="1" applyAlignment="1">
      <alignment horizontal="right"/>
    </xf>
    <xf numFmtId="10" fontId="19" fillId="0" borderId="11" xfId="98" applyNumberFormat="1" applyFont="1" applyFill="1" applyBorder="1" applyAlignment="1">
      <alignment horizontal="right"/>
    </xf>
    <xf numFmtId="10" fontId="19" fillId="0" borderId="11" xfId="53" applyNumberFormat="1" applyFont="1" applyFill="1" applyBorder="1" applyAlignment="1">
      <alignment horizontal="right"/>
    </xf>
    <xf numFmtId="164" fontId="19" fillId="0" borderId="11" xfId="53" applyNumberFormat="1" applyFont="1" applyFill="1" applyBorder="1" applyAlignment="1">
      <alignment horizontal="right"/>
    </xf>
    <xf numFmtId="164" fontId="19" fillId="0" borderId="11" xfId="58" applyNumberFormat="1" applyFont="1" applyFill="1" applyBorder="1" applyAlignment="1">
      <alignment horizontal="center" vertical="center"/>
    </xf>
    <xf numFmtId="164" fontId="19" fillId="0" borderId="11" xfId="58" applyNumberFormat="1" applyFont="1" applyFill="1" applyBorder="1" applyAlignment="1">
      <alignment horizontal="right"/>
    </xf>
    <xf numFmtId="164" fontId="19" fillId="0" borderId="11" xfId="58" applyNumberFormat="1" applyFont="1" applyFill="1" applyBorder="1" applyAlignment="1">
      <alignment/>
    </xf>
    <xf numFmtId="164" fontId="19" fillId="0" borderId="14" xfId="53" applyNumberFormat="1" applyFont="1" applyFill="1" applyBorder="1" applyAlignment="1">
      <alignment horizontal="right"/>
    </xf>
    <xf numFmtId="14" fontId="19" fillId="0" borderId="11" xfId="53" applyNumberFormat="1" applyFont="1" applyFill="1" applyBorder="1" applyAlignment="1">
      <alignment horizontal="right"/>
    </xf>
    <xf numFmtId="164" fontId="19" fillId="0" borderId="11" xfId="53" applyNumberFormat="1" applyFont="1" applyBorder="1" applyAlignment="1">
      <alignment/>
    </xf>
    <xf numFmtId="0" fontId="20" fillId="0" borderId="11" xfId="35" applyNumberFormat="1" applyFont="1" applyFill="1" applyBorder="1" applyAlignment="1">
      <alignment vertical="center"/>
      <protection/>
    </xf>
    <xf numFmtId="164" fontId="19" fillId="0" borderId="13" xfId="53" applyNumberFormat="1" applyFont="1" applyFill="1" applyBorder="1" applyAlignment="1">
      <alignment/>
    </xf>
    <xf numFmtId="4" fontId="19" fillId="0" borderId="11" xfId="53" applyNumberFormat="1" applyFont="1" applyFill="1" applyBorder="1" applyAlignment="1">
      <alignment/>
    </xf>
    <xf numFmtId="164" fontId="19" fillId="0" borderId="11" xfId="53" applyNumberFormat="1" applyFont="1" applyFill="1" applyBorder="1" applyAlignment="1">
      <alignment/>
    </xf>
    <xf numFmtId="10" fontId="19" fillId="0" borderId="11" xfId="58" applyNumberFormat="1" applyFont="1" applyFill="1" applyBorder="1" applyAlignment="1">
      <alignment/>
    </xf>
    <xf numFmtId="164" fontId="19" fillId="0" borderId="14" xfId="63" applyNumberFormat="1" applyFont="1" applyFill="1" applyBorder="1" applyAlignment="1">
      <alignment/>
    </xf>
    <xf numFmtId="164" fontId="19" fillId="0" borderId="11" xfId="63" applyNumberFormat="1" applyFont="1" applyFill="1" applyBorder="1" applyAlignment="1">
      <alignment/>
    </xf>
    <xf numFmtId="10" fontId="19" fillId="0" borderId="11" xfId="63" applyNumberFormat="1" applyFont="1" applyFill="1" applyBorder="1" applyAlignment="1">
      <alignment/>
    </xf>
    <xf numFmtId="164" fontId="19" fillId="0" borderId="11" xfId="63" applyNumberFormat="1" applyFont="1" applyBorder="1" applyAlignment="1">
      <alignment/>
    </xf>
    <xf numFmtId="167" fontId="19" fillId="0" borderId="11" xfId="53" applyNumberFormat="1" applyFont="1" applyFill="1" applyBorder="1" applyAlignment="1">
      <alignment/>
    </xf>
    <xf numFmtId="164" fontId="20" fillId="0" borderId="11" xfId="53" applyNumberFormat="1" applyFont="1" applyBorder="1" applyAlignment="1">
      <alignment horizontal="left"/>
    </xf>
    <xf numFmtId="0" fontId="17" fillId="36" borderId="11" xfId="84" applyFont="1" applyFill="1" applyBorder="1" applyAlignment="1">
      <alignment horizontal="center"/>
      <protection/>
    </xf>
    <xf numFmtId="49" fontId="21" fillId="36" borderId="11" xfId="84" applyNumberFormat="1" applyFont="1" applyFill="1" applyBorder="1" applyAlignment="1">
      <alignment horizontal="center" vertical="center" wrapText="1"/>
      <protection/>
    </xf>
    <xf numFmtId="10" fontId="21" fillId="34" borderId="12" xfId="63" applyNumberFormat="1" applyFont="1" applyFill="1" applyBorder="1" applyAlignment="1">
      <alignment horizontal="right"/>
    </xf>
    <xf numFmtId="49" fontId="17" fillId="36" borderId="11" xfId="84" applyNumberFormat="1" applyFont="1" applyFill="1" applyBorder="1" applyAlignment="1">
      <alignment horizontal="left" vertical="center" wrapText="1"/>
      <protection/>
    </xf>
    <xf numFmtId="0" fontId="17" fillId="36" borderId="11" xfId="84" applyFont="1" applyFill="1" applyBorder="1">
      <alignment/>
      <protection/>
    </xf>
    <xf numFmtId="164" fontId="21" fillId="36" borderId="11" xfId="58" applyNumberFormat="1" applyFont="1" applyFill="1" applyBorder="1" applyAlignment="1">
      <alignment horizontal="center" vertical="center"/>
    </xf>
    <xf numFmtId="166" fontId="21" fillId="36" borderId="13" xfId="63" applyNumberFormat="1" applyFont="1" applyFill="1" applyBorder="1" applyAlignment="1">
      <alignment horizontal="right"/>
    </xf>
    <xf numFmtId="10" fontId="21" fillId="36" borderId="11" xfId="63" applyNumberFormat="1" applyFont="1" applyFill="1" applyBorder="1" applyAlignment="1">
      <alignment horizontal="right"/>
    </xf>
    <xf numFmtId="164" fontId="21" fillId="36" borderId="11" xfId="63" applyNumberFormat="1" applyFont="1" applyFill="1" applyBorder="1" applyAlignment="1">
      <alignment horizontal="right"/>
    </xf>
    <xf numFmtId="0" fontId="21" fillId="36" borderId="11" xfId="84" applyFont="1" applyFill="1" applyBorder="1">
      <alignment/>
      <protection/>
    </xf>
    <xf numFmtId="164" fontId="17" fillId="36" borderId="13" xfId="63" applyNumberFormat="1" applyFont="1" applyFill="1" applyBorder="1" applyAlignment="1">
      <alignment horizontal="left"/>
    </xf>
    <xf numFmtId="0" fontId="21" fillId="36" borderId="14" xfId="84" applyFont="1" applyFill="1" applyBorder="1">
      <alignment/>
      <protection/>
    </xf>
    <xf numFmtId="164" fontId="17" fillId="36" borderId="11" xfId="63" applyNumberFormat="1" applyFont="1" applyFill="1" applyBorder="1" applyAlignment="1">
      <alignment horizontal="left"/>
    </xf>
    <xf numFmtId="168" fontId="21" fillId="36" borderId="11" xfId="63" applyNumberFormat="1" applyFont="1" applyFill="1" applyBorder="1" applyAlignment="1">
      <alignment horizontal="right"/>
    </xf>
    <xf numFmtId="2" fontId="21" fillId="36" borderId="13" xfId="63" applyNumberFormat="1" applyFont="1" applyFill="1" applyBorder="1" applyAlignment="1">
      <alignment horizontal="right"/>
    </xf>
    <xf numFmtId="164" fontId="21" fillId="36" borderId="14" xfId="63" applyNumberFormat="1" applyFont="1" applyFill="1" applyBorder="1" applyAlignment="1">
      <alignment horizontal="right"/>
    </xf>
    <xf numFmtId="164" fontId="19" fillId="36" borderId="11" xfId="53" applyNumberFormat="1" applyFont="1" applyFill="1" applyBorder="1" applyAlignment="1">
      <alignment horizontal="left"/>
    </xf>
    <xf numFmtId="164" fontId="19" fillId="36" borderId="11" xfId="53" applyNumberFormat="1" applyFont="1" applyFill="1" applyBorder="1" applyAlignment="1">
      <alignment/>
    </xf>
    <xf numFmtId="49" fontId="18" fillId="0" borderId="11" xfId="84" applyNumberFormat="1" applyFont="1" applyFill="1" applyBorder="1" applyAlignment="1">
      <alignment horizontal="left" vertical="center"/>
      <protection/>
    </xf>
    <xf numFmtId="1" fontId="19" fillId="34" borderId="12" xfId="58" applyNumberFormat="1" applyFont="1" applyFill="1" applyBorder="1" applyAlignment="1">
      <alignment horizontal="right"/>
    </xf>
    <xf numFmtId="4" fontId="19" fillId="0" borderId="13" xfId="53" applyNumberFormat="1" applyFont="1" applyBorder="1" applyAlignment="1">
      <alignment horizontal="right"/>
    </xf>
    <xf numFmtId="0" fontId="19" fillId="36" borderId="13" xfId="84" applyFont="1" applyFill="1" applyBorder="1" applyAlignment="1">
      <alignment horizontal="center"/>
      <protection/>
    </xf>
    <xf numFmtId="0" fontId="19" fillId="36" borderId="12" xfId="84" applyFont="1" applyFill="1" applyBorder="1" applyAlignment="1">
      <alignment horizontal="center"/>
      <protection/>
    </xf>
    <xf numFmtId="4" fontId="19" fillId="0" borderId="13" xfId="53" applyNumberFormat="1" applyFont="1" applyFill="1" applyBorder="1" applyAlignment="1">
      <alignment/>
    </xf>
    <xf numFmtId="4" fontId="19" fillId="0" borderId="13" xfId="53" applyNumberFormat="1" applyFont="1" applyFill="1" applyBorder="1" applyAlignment="1">
      <alignment horizontal="right"/>
    </xf>
    <xf numFmtId="164" fontId="19" fillId="0" borderId="13" xfId="63" applyNumberFormat="1" applyFont="1" applyFill="1" applyBorder="1" applyAlignment="1">
      <alignment/>
    </xf>
    <xf numFmtId="10" fontId="19" fillId="0" borderId="13" xfId="63" applyNumberFormat="1" applyFont="1" applyFill="1" applyBorder="1" applyAlignment="1">
      <alignment/>
    </xf>
    <xf numFmtId="164" fontId="19" fillId="0" borderId="13" xfId="63" applyNumberFormat="1" applyFont="1" applyBorder="1" applyAlignment="1">
      <alignment/>
    </xf>
    <xf numFmtId="14" fontId="19" fillId="0" borderId="13" xfId="53" applyNumberFormat="1" applyFont="1" applyFill="1" applyBorder="1" applyAlignment="1">
      <alignment horizontal="right"/>
    </xf>
    <xf numFmtId="167" fontId="19" fillId="0" borderId="14" xfId="53" applyNumberFormat="1" applyFont="1" applyFill="1" applyBorder="1" applyAlignment="1">
      <alignment/>
    </xf>
    <xf numFmtId="16" fontId="20" fillId="0" borderId="11" xfId="35" applyNumberFormat="1" applyFont="1" applyFill="1" applyBorder="1" applyAlignment="1">
      <alignment vertical="center"/>
      <protection/>
    </xf>
    <xf numFmtId="0" fontId="22" fillId="0" borderId="11" xfId="35" applyNumberFormat="1" applyFont="1" applyFill="1" applyBorder="1" applyAlignment="1">
      <alignment vertical="center"/>
      <protection/>
    </xf>
    <xf numFmtId="164" fontId="23" fillId="0" borderId="11" xfId="53" applyNumberFormat="1" applyFont="1" applyBorder="1" applyAlignment="1">
      <alignment horizontal="right"/>
    </xf>
    <xf numFmtId="4" fontId="23" fillId="0" borderId="11" xfId="53" applyNumberFormat="1" applyFont="1" applyBorder="1" applyAlignment="1">
      <alignment horizontal="right"/>
    </xf>
    <xf numFmtId="4" fontId="23" fillId="0" borderId="13" xfId="53" applyNumberFormat="1" applyFont="1" applyBorder="1" applyAlignment="1">
      <alignment horizontal="right"/>
    </xf>
    <xf numFmtId="49" fontId="23" fillId="36" borderId="11" xfId="84" applyNumberFormat="1" applyFont="1" applyFill="1" applyBorder="1" applyAlignment="1">
      <alignment horizontal="left" vertical="center" wrapText="1"/>
      <protection/>
    </xf>
    <xf numFmtId="0" fontId="19" fillId="0" borderId="11" xfId="84" applyFont="1" applyFill="1" applyBorder="1" applyAlignment="1">
      <alignment horizontal="center"/>
      <protection/>
    </xf>
    <xf numFmtId="0" fontId="19" fillId="0" borderId="14" xfId="84" applyFont="1" applyFill="1" applyBorder="1" applyAlignment="1">
      <alignment horizontal="center"/>
      <protection/>
    </xf>
    <xf numFmtId="0" fontId="2" fillId="0" borderId="11" xfId="84" applyFont="1" applyFill="1" applyBorder="1">
      <alignment/>
      <protection/>
    </xf>
    <xf numFmtId="0" fontId="2" fillId="0" borderId="0" xfId="84" applyFont="1" applyFill="1" applyAlignment="1">
      <alignment horizontal="center"/>
      <protection/>
    </xf>
    <xf numFmtId="49" fontId="19" fillId="0" borderId="11" xfId="84" applyNumberFormat="1" applyFont="1" applyFill="1" applyBorder="1" applyAlignment="1">
      <alignment horizontal="center"/>
      <protection/>
    </xf>
    <xf numFmtId="165" fontId="19" fillId="0" borderId="11" xfId="84" applyNumberFormat="1" applyFont="1" applyFill="1" applyBorder="1" applyAlignment="1">
      <alignment horizontal="right"/>
      <protection/>
    </xf>
    <xf numFmtId="1" fontId="19" fillId="0" borderId="11" xfId="84" applyNumberFormat="1" applyFont="1" applyFill="1" applyBorder="1" applyAlignment="1">
      <alignment horizontal="right"/>
      <protection/>
    </xf>
    <xf numFmtId="0" fontId="19" fillId="0" borderId="11" xfId="84" applyFont="1" applyFill="1" applyBorder="1" applyAlignment="1">
      <alignment/>
      <protection/>
    </xf>
    <xf numFmtId="164" fontId="19" fillId="0" borderId="11" xfId="53" applyNumberFormat="1" applyFont="1" applyFill="1" applyBorder="1" applyAlignment="1">
      <alignment/>
    </xf>
    <xf numFmtId="164" fontId="19" fillId="0" borderId="11" xfId="53" applyNumberFormat="1" applyFont="1" applyFill="1" applyBorder="1" applyAlignment="1">
      <alignment horizontal="left"/>
    </xf>
    <xf numFmtId="0" fontId="2" fillId="0" borderId="11" xfId="84" applyFont="1" applyFill="1" applyBorder="1">
      <alignment/>
      <protection/>
    </xf>
    <xf numFmtId="164" fontId="19" fillId="0" borderId="11" xfId="53" applyNumberFormat="1" applyFont="1" applyFill="1" applyBorder="1" applyAlignment="1">
      <alignment/>
    </xf>
    <xf numFmtId="1" fontId="19" fillId="0" borderId="13" xfId="58" applyNumberFormat="1" applyFont="1" applyFill="1" applyBorder="1" applyAlignment="1">
      <alignment horizontal="right"/>
    </xf>
    <xf numFmtId="1" fontId="19" fillId="0" borderId="12" xfId="58" applyNumberFormat="1" applyFont="1" applyFill="1" applyBorder="1" applyAlignment="1">
      <alignment horizontal="right"/>
    </xf>
    <xf numFmtId="0" fontId="19" fillId="0" borderId="13" xfId="84" applyFont="1" applyFill="1" applyBorder="1" applyAlignment="1">
      <alignment horizontal="center"/>
      <protection/>
    </xf>
    <xf numFmtId="0" fontId="19" fillId="0" borderId="12" xfId="84" applyFont="1" applyFill="1" applyBorder="1" applyAlignment="1">
      <alignment horizontal="center"/>
      <protection/>
    </xf>
    <xf numFmtId="164" fontId="2" fillId="0" borderId="0" xfId="53" applyNumberFormat="1" applyFont="1" applyFill="1" applyAlignment="1">
      <alignment/>
    </xf>
    <xf numFmtId="0" fontId="2" fillId="0" borderId="0" xfId="84" applyFill="1">
      <alignment/>
      <protection/>
    </xf>
    <xf numFmtId="10" fontId="2" fillId="0" borderId="0" xfId="53" applyNumberFormat="1" applyFont="1" applyFill="1" applyAlignment="1">
      <alignment/>
    </xf>
    <xf numFmtId="2" fontId="2" fillId="0" borderId="0" xfId="53" applyNumberFormat="1" applyFont="1" applyFill="1" applyAlignment="1">
      <alignment/>
    </xf>
    <xf numFmtId="14" fontId="2" fillId="0" borderId="0" xfId="53" applyNumberFormat="1" applyFont="1" applyFill="1" applyAlignment="1">
      <alignment/>
    </xf>
    <xf numFmtId="164" fontId="1" fillId="0" borderId="0" xfId="53" applyNumberFormat="1" applyFont="1" applyFill="1" applyAlignment="1">
      <alignment horizontal="left"/>
    </xf>
    <xf numFmtId="164" fontId="1" fillId="0" borderId="0" xfId="53" applyNumberFormat="1" applyFont="1" applyFill="1" applyAlignment="1">
      <alignment/>
    </xf>
    <xf numFmtId="164" fontId="1" fillId="0" borderId="0" xfId="53" applyNumberFormat="1" applyFont="1" applyAlignment="1">
      <alignment horizontal="left"/>
    </xf>
    <xf numFmtId="164" fontId="1" fillId="0" borderId="0" xfId="53" applyNumberFormat="1" applyFont="1" applyAlignment="1">
      <alignment/>
    </xf>
    <xf numFmtId="0" fontId="19" fillId="36" borderId="11" xfId="53" applyNumberFormat="1" applyFont="1" applyFill="1" applyBorder="1" applyAlignment="1">
      <alignment horizontal="center"/>
    </xf>
    <xf numFmtId="0" fontId="19" fillId="0" borderId="11" xfId="53" applyNumberFormat="1" applyFont="1" applyFill="1" applyBorder="1" applyAlignment="1">
      <alignment horizontal="center"/>
    </xf>
    <xf numFmtId="0" fontId="19" fillId="0" borderId="11" xfId="63" applyNumberFormat="1" applyFont="1" applyFill="1" applyBorder="1" applyAlignment="1">
      <alignment horizontal="center"/>
    </xf>
    <xf numFmtId="10" fontId="19" fillId="0" borderId="11" xfId="58" applyNumberFormat="1" applyFont="1" applyFill="1" applyBorder="1" applyAlignment="1">
      <alignment horizontal="right"/>
    </xf>
    <xf numFmtId="164" fontId="25" fillId="0" borderId="0" xfId="53" applyNumberFormat="1" applyFont="1" applyAlignment="1">
      <alignment horizontal="left"/>
    </xf>
    <xf numFmtId="164" fontId="18" fillId="36" borderId="11" xfId="58" applyNumberFormat="1" applyFont="1" applyFill="1" applyBorder="1" applyAlignment="1">
      <alignment horizontal="right"/>
    </xf>
    <xf numFmtId="164" fontId="18" fillId="0" borderId="11" xfId="58" applyNumberFormat="1" applyFont="1" applyFill="1" applyBorder="1" applyAlignment="1">
      <alignment/>
    </xf>
    <xf numFmtId="0" fontId="19" fillId="0" borderId="11" xfId="84" applyNumberFormat="1" applyFont="1" applyFill="1" applyBorder="1" applyAlignment="1">
      <alignment vertical="center"/>
      <protection/>
    </xf>
    <xf numFmtId="0" fontId="2" fillId="0" borderId="11" xfId="84" applyFill="1" applyBorder="1">
      <alignment/>
      <protection/>
    </xf>
    <xf numFmtId="1" fontId="19" fillId="0" borderId="13" xfId="58" applyNumberFormat="1" applyFont="1" applyFill="1" applyBorder="1" applyAlignment="1">
      <alignment/>
    </xf>
    <xf numFmtId="164" fontId="20" fillId="0" borderId="11" xfId="53" applyNumberFormat="1" applyFont="1" applyFill="1" applyBorder="1" applyAlignment="1">
      <alignment horizontal="left"/>
    </xf>
    <xf numFmtId="164" fontId="23" fillId="0" borderId="11" xfId="53" applyNumberFormat="1" applyFont="1" applyFill="1" applyBorder="1" applyAlignment="1">
      <alignment horizontal="right"/>
    </xf>
    <xf numFmtId="4" fontId="23" fillId="0" borderId="11" xfId="53" applyNumberFormat="1" applyFont="1" applyFill="1" applyBorder="1" applyAlignment="1">
      <alignment horizontal="right"/>
    </xf>
    <xf numFmtId="0" fontId="18" fillId="0" borderId="11" xfId="84" applyFont="1" applyFill="1" applyBorder="1" applyAlignment="1">
      <alignment horizontal="center" vertical="center"/>
      <protection/>
    </xf>
    <xf numFmtId="49" fontId="23" fillId="0" borderId="11" xfId="84" applyNumberFormat="1" applyFont="1" applyFill="1" applyBorder="1" applyAlignment="1">
      <alignment horizontal="left" vertical="center" wrapText="1"/>
      <protection/>
    </xf>
    <xf numFmtId="49" fontId="18" fillId="0" borderId="11" xfId="84" applyNumberFormat="1" applyFont="1" applyFill="1" applyBorder="1" applyAlignment="1">
      <alignment horizontal="left" vertical="center"/>
      <protection/>
    </xf>
    <xf numFmtId="0" fontId="18" fillId="0" borderId="11" xfId="84" applyNumberFormat="1" applyFont="1" applyFill="1" applyBorder="1" applyAlignment="1">
      <alignment horizontal="left" vertical="center"/>
      <protection/>
    </xf>
    <xf numFmtId="0" fontId="19" fillId="0" borderId="11" xfId="84" applyNumberFormat="1" applyFont="1" applyFill="1" applyBorder="1" applyAlignment="1">
      <alignment horizontal="center" vertical="center"/>
      <protection/>
    </xf>
    <xf numFmtId="0" fontId="19" fillId="0" borderId="11" xfId="84" applyNumberFormat="1" applyFont="1" applyFill="1" applyBorder="1" applyAlignment="1">
      <alignment vertical="center"/>
      <protection/>
    </xf>
    <xf numFmtId="10" fontId="19" fillId="0" borderId="11" xfId="53" applyNumberFormat="1" applyFont="1" applyFill="1" applyBorder="1" applyAlignment="1">
      <alignment horizontal="right"/>
    </xf>
    <xf numFmtId="4" fontId="19" fillId="0" borderId="11" xfId="53" applyNumberFormat="1" applyFont="1" applyFill="1" applyBorder="1" applyAlignment="1">
      <alignment horizontal="right"/>
    </xf>
    <xf numFmtId="164" fontId="19" fillId="0" borderId="13" xfId="53" applyNumberFormat="1" applyFont="1" applyFill="1" applyBorder="1" applyAlignment="1">
      <alignment horizontal="right"/>
    </xf>
    <xf numFmtId="164" fontId="19" fillId="0" borderId="11" xfId="53" applyNumberFormat="1" applyFont="1" applyFill="1" applyBorder="1" applyAlignment="1">
      <alignment horizontal="right"/>
    </xf>
    <xf numFmtId="10" fontId="19" fillId="0" borderId="11" xfId="98" applyNumberFormat="1" applyFont="1" applyFill="1" applyBorder="1" applyAlignment="1">
      <alignment horizontal="right"/>
    </xf>
    <xf numFmtId="4" fontId="19" fillId="0" borderId="11" xfId="53" applyNumberFormat="1" applyFont="1" applyFill="1" applyBorder="1" applyAlignment="1">
      <alignment/>
    </xf>
    <xf numFmtId="166" fontId="19" fillId="0" borderId="11" xfId="53" applyNumberFormat="1" applyFont="1" applyFill="1" applyBorder="1" applyAlignment="1">
      <alignment horizontal="right"/>
    </xf>
    <xf numFmtId="164" fontId="19" fillId="0" borderId="11" xfId="58" applyNumberFormat="1" applyFont="1" applyFill="1" applyBorder="1" applyAlignment="1">
      <alignment horizontal="center" vertical="center"/>
    </xf>
    <xf numFmtId="164" fontId="18" fillId="0" borderId="11" xfId="58" applyNumberFormat="1" applyFont="1" applyFill="1" applyBorder="1" applyAlignment="1">
      <alignment horizontal="right"/>
    </xf>
    <xf numFmtId="10" fontId="19" fillId="0" borderId="11" xfId="58" applyNumberFormat="1" applyFont="1" applyFill="1" applyBorder="1" applyAlignment="1">
      <alignment horizontal="right"/>
    </xf>
    <xf numFmtId="164" fontId="19" fillId="0" borderId="14" xfId="53" applyNumberFormat="1" applyFont="1" applyFill="1" applyBorder="1" applyAlignment="1">
      <alignment horizontal="right"/>
    </xf>
    <xf numFmtId="0" fontId="19" fillId="0" borderId="11" xfId="53" applyNumberFormat="1" applyFont="1" applyFill="1" applyBorder="1" applyAlignment="1">
      <alignment horizontal="center"/>
    </xf>
    <xf numFmtId="14" fontId="19" fillId="0" borderId="11" xfId="53" applyNumberFormat="1" applyFont="1" applyFill="1" applyBorder="1" applyAlignment="1">
      <alignment horizontal="right"/>
    </xf>
    <xf numFmtId="4" fontId="23" fillId="0" borderId="13" xfId="53" applyNumberFormat="1" applyFont="1" applyFill="1" applyBorder="1" applyAlignment="1">
      <alignment horizontal="right"/>
    </xf>
    <xf numFmtId="0" fontId="17" fillId="0" borderId="11" xfId="84" applyFont="1" applyFill="1" applyBorder="1" applyAlignment="1">
      <alignment horizontal="center"/>
      <protection/>
    </xf>
    <xf numFmtId="49" fontId="21" fillId="0" borderId="11" xfId="84" applyNumberFormat="1" applyFont="1" applyFill="1" applyBorder="1" applyAlignment="1">
      <alignment horizontal="center" vertical="center" wrapText="1"/>
      <protection/>
    </xf>
    <xf numFmtId="10" fontId="21" fillId="0" borderId="12" xfId="63" applyNumberFormat="1" applyFont="1" applyFill="1" applyBorder="1" applyAlignment="1">
      <alignment horizontal="right"/>
    </xf>
    <xf numFmtId="49" fontId="17" fillId="0" borderId="11" xfId="84" applyNumberFormat="1" applyFont="1" applyFill="1" applyBorder="1" applyAlignment="1">
      <alignment horizontal="left" vertical="center" wrapText="1"/>
      <protection/>
    </xf>
    <xf numFmtId="164" fontId="21" fillId="0" borderId="11" xfId="63" applyNumberFormat="1" applyFont="1" applyFill="1" applyBorder="1" applyAlignment="1">
      <alignment horizontal="right"/>
    </xf>
    <xf numFmtId="0" fontId="17" fillId="0" borderId="11" xfId="84" applyFont="1" applyFill="1" applyBorder="1">
      <alignment/>
      <protection/>
    </xf>
    <xf numFmtId="164" fontId="21" fillId="0" borderId="11" xfId="58" applyNumberFormat="1" applyFont="1" applyFill="1" applyBorder="1" applyAlignment="1">
      <alignment horizontal="center" vertical="center"/>
    </xf>
    <xf numFmtId="168" fontId="21" fillId="0" borderId="11" xfId="63" applyNumberFormat="1" applyFont="1" applyFill="1" applyBorder="1" applyAlignment="1">
      <alignment horizontal="right"/>
    </xf>
    <xf numFmtId="166" fontId="21" fillId="0" borderId="13" xfId="63" applyNumberFormat="1" applyFont="1" applyFill="1" applyBorder="1" applyAlignment="1">
      <alignment horizontal="right"/>
    </xf>
    <xf numFmtId="10" fontId="21" fillId="0" borderId="11" xfId="63" applyNumberFormat="1" applyFont="1" applyFill="1" applyBorder="1" applyAlignment="1">
      <alignment horizontal="right"/>
    </xf>
    <xf numFmtId="2" fontId="21" fillId="0" borderId="11" xfId="63" applyNumberFormat="1" applyFont="1" applyFill="1" applyBorder="1" applyAlignment="1">
      <alignment horizontal="right"/>
    </xf>
    <xf numFmtId="164" fontId="21" fillId="0" borderId="14" xfId="63" applyNumberFormat="1" applyFont="1" applyFill="1" applyBorder="1" applyAlignment="1">
      <alignment horizontal="right"/>
    </xf>
    <xf numFmtId="0" fontId="21" fillId="0" borderId="11" xfId="63" applyNumberFormat="1" applyFont="1" applyFill="1" applyBorder="1" applyAlignment="1">
      <alignment horizontal="center"/>
    </xf>
    <xf numFmtId="2" fontId="21" fillId="0" borderId="13" xfId="63" applyNumberFormat="1" applyFont="1" applyFill="1" applyBorder="1" applyAlignment="1">
      <alignment horizontal="right"/>
    </xf>
    <xf numFmtId="0" fontId="21" fillId="0" borderId="11" xfId="84" applyFont="1" applyFill="1" applyBorder="1">
      <alignment/>
      <protection/>
    </xf>
    <xf numFmtId="164" fontId="17" fillId="0" borderId="13" xfId="63" applyNumberFormat="1" applyFont="1" applyFill="1" applyBorder="1" applyAlignment="1">
      <alignment horizontal="left"/>
    </xf>
    <xf numFmtId="0" fontId="21" fillId="0" borderId="14" xfId="84" applyFont="1" applyFill="1" applyBorder="1">
      <alignment/>
      <protection/>
    </xf>
    <xf numFmtId="164" fontId="17" fillId="0" borderId="11" xfId="63" applyNumberFormat="1" applyFont="1" applyFill="1" applyBorder="1" applyAlignment="1">
      <alignment horizontal="left"/>
    </xf>
    <xf numFmtId="0" fontId="9" fillId="0" borderId="14" xfId="84" applyNumberFormat="1" applyFont="1" applyFill="1" applyBorder="1" applyAlignment="1">
      <alignment horizontal="center"/>
      <protection/>
    </xf>
    <xf numFmtId="2" fontId="9" fillId="0" borderId="11" xfId="84" applyNumberFormat="1" applyFont="1" applyFill="1" applyBorder="1" applyAlignment="1">
      <alignment horizontal="center"/>
      <protection/>
    </xf>
    <xf numFmtId="1" fontId="19" fillId="36" borderId="13" xfId="58" applyNumberFormat="1" applyFont="1" applyFill="1" applyBorder="1" applyAlignment="1">
      <alignment/>
    </xf>
    <xf numFmtId="0" fontId="9" fillId="0" borderId="15" xfId="84" applyFont="1" applyBorder="1" applyAlignment="1">
      <alignment horizontal="center" vertical="center"/>
      <protection/>
    </xf>
    <xf numFmtId="0" fontId="9" fillId="0" borderId="16" xfId="84" applyFont="1" applyBorder="1" applyAlignment="1">
      <alignment horizontal="center" vertical="center"/>
      <protection/>
    </xf>
    <xf numFmtId="0" fontId="9" fillId="0" borderId="17" xfId="84" applyFont="1" applyBorder="1" applyAlignment="1">
      <alignment horizontal="center" vertical="center"/>
      <protection/>
    </xf>
    <xf numFmtId="10" fontId="10" fillId="34" borderId="15" xfId="58" applyNumberFormat="1" applyFont="1" applyFill="1" applyBorder="1" applyAlignment="1">
      <alignment horizontal="center" vertical="center" wrapText="1"/>
    </xf>
    <xf numFmtId="10" fontId="10" fillId="34" borderId="16" xfId="58" applyNumberFormat="1" applyFont="1" applyFill="1" applyBorder="1" applyAlignment="1">
      <alignment horizontal="center" vertical="center" wrapText="1"/>
    </xf>
    <xf numFmtId="10" fontId="10" fillId="34" borderId="17" xfId="58" applyNumberFormat="1" applyFont="1" applyFill="1" applyBorder="1" applyAlignment="1">
      <alignment horizontal="center" vertical="center" wrapText="1"/>
    </xf>
    <xf numFmtId="0" fontId="9" fillId="0" borderId="11" xfId="84" applyNumberFormat="1" applyFont="1" applyFill="1" applyBorder="1" applyAlignment="1">
      <alignment horizontal="center" vertical="center" textRotation="90" wrapText="1"/>
      <protection/>
    </xf>
    <xf numFmtId="0" fontId="9" fillId="0" borderId="15" xfId="84" applyNumberFormat="1" applyFont="1" applyFill="1" applyBorder="1" applyAlignment="1">
      <alignment horizontal="center" vertical="center" wrapText="1"/>
      <protection/>
    </xf>
    <xf numFmtId="0" fontId="9" fillId="0" borderId="16" xfId="84" applyNumberFormat="1" applyFont="1" applyFill="1" applyBorder="1" applyAlignment="1">
      <alignment horizontal="center" vertical="center" wrapText="1"/>
      <protection/>
    </xf>
    <xf numFmtId="0" fontId="9" fillId="0" borderId="17" xfId="84" applyNumberFormat="1" applyFont="1" applyFill="1" applyBorder="1" applyAlignment="1">
      <alignment horizontal="center" vertical="center" wrapText="1"/>
      <protection/>
    </xf>
    <xf numFmtId="0" fontId="9" fillId="0" borderId="11" xfId="84" applyNumberFormat="1" applyFont="1" applyFill="1" applyBorder="1" applyAlignment="1">
      <alignment horizontal="center" vertical="center" wrapText="1"/>
      <protection/>
    </xf>
    <xf numFmtId="0" fontId="9" fillId="0" borderId="15" xfId="84" applyNumberFormat="1" applyFont="1" applyFill="1" applyBorder="1" applyAlignment="1">
      <alignment horizontal="center" vertical="center" textRotation="90"/>
      <protection/>
    </xf>
    <xf numFmtId="0" fontId="9" fillId="0" borderId="16" xfId="84" applyNumberFormat="1" applyFont="1" applyFill="1" applyBorder="1" applyAlignment="1">
      <alignment horizontal="center" vertical="center" textRotation="90"/>
      <protection/>
    </xf>
    <xf numFmtId="0" fontId="9" fillId="0" borderId="17" xfId="84" applyNumberFormat="1" applyFont="1" applyFill="1" applyBorder="1" applyAlignment="1">
      <alignment horizontal="center" vertical="center" textRotation="90"/>
      <protection/>
    </xf>
    <xf numFmtId="0" fontId="7" fillId="0" borderId="11" xfId="38" applyNumberFormat="1" applyFont="1" applyFill="1" applyBorder="1" applyAlignment="1" quotePrefix="1">
      <alignment horizontal="center" vertical="center" wrapText="1"/>
      <protection/>
    </xf>
    <xf numFmtId="0" fontId="9" fillId="0" borderId="11" xfId="84" applyNumberFormat="1" applyFont="1" applyFill="1" applyBorder="1" applyAlignment="1">
      <alignment horizontal="center" wrapText="1"/>
      <protection/>
    </xf>
    <xf numFmtId="0" fontId="4" fillId="0" borderId="0" xfId="93" applyFont="1" applyFill="1" applyBorder="1" applyAlignment="1">
      <alignment horizontal="right" vertical="center" wrapText="1"/>
      <protection/>
    </xf>
    <xf numFmtId="14" fontId="26" fillId="0" borderId="0" xfId="93" applyNumberFormat="1" applyFont="1" applyFill="1" applyAlignment="1">
      <alignment horizontal="left" vertical="center"/>
      <protection/>
    </xf>
    <xf numFmtId="2" fontId="26" fillId="0" borderId="0" xfId="93" applyNumberFormat="1" applyFont="1" applyFill="1" applyAlignment="1">
      <alignment horizontal="left" vertical="center"/>
      <protection/>
    </xf>
    <xf numFmtId="0" fontId="7" fillId="20" borderId="11" xfId="35" applyNumberFormat="1" applyFont="1" applyBorder="1" applyAlignment="1">
      <alignment horizontal="center" vertical="center" wrapText="1"/>
      <protection/>
    </xf>
    <xf numFmtId="0" fontId="7" fillId="20" borderId="15" xfId="35" applyNumberFormat="1" applyFont="1" applyBorder="1" applyAlignment="1">
      <alignment horizontal="center" vertical="center" wrapText="1"/>
      <protection/>
    </xf>
    <xf numFmtId="0" fontId="7" fillId="20" borderId="16" xfId="35" applyNumberFormat="1" applyFont="1" applyBorder="1" applyAlignment="1">
      <alignment horizontal="center" vertical="center" wrapText="1"/>
      <protection/>
    </xf>
    <xf numFmtId="0" fontId="7" fillId="20" borderId="17" xfId="35" applyNumberFormat="1" applyFont="1" applyBorder="1" applyAlignment="1">
      <alignment horizontal="center" vertical="center" wrapText="1"/>
      <protection/>
    </xf>
    <xf numFmtId="0" fontId="9" fillId="0" borderId="15" xfId="84" applyNumberFormat="1" applyFont="1" applyFill="1" applyBorder="1" applyAlignment="1">
      <alignment horizontal="center" vertical="center" textRotation="90" wrapText="1"/>
      <protection/>
    </xf>
    <xf numFmtId="0" fontId="9" fillId="0" borderId="16" xfId="84" applyNumberFormat="1" applyFont="1" applyFill="1" applyBorder="1" applyAlignment="1">
      <alignment horizontal="center" vertical="center" textRotation="90" wrapText="1"/>
      <protection/>
    </xf>
    <xf numFmtId="0" fontId="9" fillId="0" borderId="17" xfId="84" applyNumberFormat="1" applyFont="1" applyFill="1" applyBorder="1" applyAlignment="1">
      <alignment horizontal="center" vertical="center" textRotation="90" wrapText="1"/>
      <protection/>
    </xf>
    <xf numFmtId="14" fontId="7" fillId="0" borderId="13" xfId="35" applyNumberFormat="1" applyFont="1" applyFill="1" applyBorder="1" applyAlignment="1">
      <alignment horizontal="center" vertical="top" wrapText="1"/>
      <protection/>
    </xf>
    <xf numFmtId="14" fontId="7" fillId="0" borderId="12" xfId="35" applyNumberFormat="1" applyFont="1" applyFill="1" applyBorder="1" applyAlignment="1">
      <alignment horizontal="center" vertical="top" wrapText="1"/>
      <protection/>
    </xf>
    <xf numFmtId="164" fontId="9" fillId="0" borderId="15" xfId="53" applyNumberFormat="1" applyFont="1" applyFill="1" applyBorder="1" applyAlignment="1">
      <alignment horizontal="left" vertical="center" wrapText="1"/>
    </xf>
    <xf numFmtId="164" fontId="9" fillId="0" borderId="16" xfId="53" applyNumberFormat="1" applyFont="1" applyFill="1" applyBorder="1" applyAlignment="1">
      <alignment horizontal="left" vertical="center" wrapText="1"/>
    </xf>
    <xf numFmtId="164" fontId="9" fillId="0" borderId="17" xfId="53" applyNumberFormat="1" applyFont="1" applyFill="1" applyBorder="1" applyAlignment="1">
      <alignment horizontal="left" vertical="center" wrapText="1"/>
    </xf>
    <xf numFmtId="164" fontId="9" fillId="0" borderId="15" xfId="53" applyNumberFormat="1" applyFont="1" applyFill="1" applyBorder="1" applyAlignment="1">
      <alignment horizontal="center" vertical="center" wrapText="1"/>
    </xf>
    <xf numFmtId="164" fontId="9" fillId="0" borderId="16" xfId="53" applyNumberFormat="1" applyFont="1" applyFill="1" applyBorder="1" applyAlignment="1">
      <alignment horizontal="center" vertical="center" wrapText="1"/>
    </xf>
    <xf numFmtId="164" fontId="9" fillId="0" borderId="17" xfId="53" applyNumberFormat="1" applyFont="1" applyFill="1" applyBorder="1" applyAlignment="1">
      <alignment horizontal="center" vertical="center" wrapText="1"/>
    </xf>
    <xf numFmtId="164" fontId="9" fillId="0" borderId="11" xfId="53" applyNumberFormat="1" applyFont="1" applyFill="1" applyBorder="1" applyAlignment="1">
      <alignment horizontal="center" vertical="center" wrapText="1"/>
    </xf>
    <xf numFmtId="164" fontId="9" fillId="0" borderId="15" xfId="58" applyNumberFormat="1" applyFont="1" applyFill="1" applyBorder="1" applyAlignment="1">
      <alignment horizontal="center" vertical="center" wrapText="1"/>
    </xf>
    <xf numFmtId="164" fontId="9" fillId="0" borderId="16" xfId="58" applyNumberFormat="1" applyFont="1" applyFill="1" applyBorder="1" applyAlignment="1">
      <alignment horizontal="center" vertical="center" wrapText="1"/>
    </xf>
    <xf numFmtId="164" fontId="9" fillId="0" borderId="17" xfId="58" applyNumberFormat="1" applyFont="1" applyFill="1" applyBorder="1" applyAlignment="1">
      <alignment horizontal="center" vertical="center" wrapText="1"/>
    </xf>
    <xf numFmtId="10" fontId="24" fillId="0" borderId="0" xfId="53" applyNumberFormat="1" applyFont="1" applyFill="1" applyAlignment="1">
      <alignment horizontal="right"/>
    </xf>
    <xf numFmtId="10" fontId="9" fillId="0" borderId="15" xfId="58" applyNumberFormat="1" applyFont="1" applyFill="1" applyBorder="1" applyAlignment="1">
      <alignment horizontal="center" vertical="center" wrapText="1"/>
    </xf>
    <xf numFmtId="10" fontId="9" fillId="0" borderId="16" xfId="58" applyNumberFormat="1" applyFont="1" applyFill="1" applyBorder="1" applyAlignment="1">
      <alignment horizontal="center" vertical="center" wrapText="1"/>
    </xf>
    <xf numFmtId="10" fontId="9" fillId="0" borderId="17" xfId="58" applyNumberFormat="1" applyFont="1" applyFill="1" applyBorder="1" applyAlignment="1">
      <alignment horizontal="center" vertical="center" wrapText="1"/>
    </xf>
    <xf numFmtId="0" fontId="9" fillId="0" borderId="18" xfId="93" applyFont="1" applyFill="1" applyBorder="1" applyAlignment="1">
      <alignment horizontal="center" vertical="center" wrapText="1"/>
      <protection/>
    </xf>
    <xf numFmtId="0" fontId="9" fillId="0" borderId="19" xfId="93" applyFont="1" applyFill="1" applyBorder="1" applyAlignment="1">
      <alignment horizontal="center" vertical="center" wrapText="1"/>
      <protection/>
    </xf>
    <xf numFmtId="0" fontId="9" fillId="0" borderId="20" xfId="93" applyFont="1" applyFill="1" applyBorder="1" applyAlignment="1">
      <alignment horizontal="center" vertical="center" wrapText="1"/>
      <protection/>
    </xf>
    <xf numFmtId="0" fontId="9" fillId="0" borderId="21" xfId="93" applyFont="1" applyFill="1" applyBorder="1" applyAlignment="1">
      <alignment horizontal="center" vertical="center" wrapText="1"/>
      <protection/>
    </xf>
    <xf numFmtId="0" fontId="9" fillId="0" borderId="0" xfId="93" applyFont="1" applyFill="1" applyBorder="1" applyAlignment="1">
      <alignment horizontal="center" vertical="center" wrapText="1"/>
      <protection/>
    </xf>
    <xf numFmtId="0" fontId="9" fillId="0" borderId="22" xfId="93" applyFont="1" applyFill="1" applyBorder="1" applyAlignment="1">
      <alignment horizontal="center" vertical="center" wrapText="1"/>
      <protection/>
    </xf>
    <xf numFmtId="0" fontId="9" fillId="0" borderId="23" xfId="93" applyFont="1" applyFill="1" applyBorder="1" applyAlignment="1">
      <alignment horizontal="center" vertical="center" wrapText="1"/>
      <protection/>
    </xf>
    <xf numFmtId="0" fontId="9" fillId="0" borderId="10" xfId="93" applyFont="1" applyFill="1" applyBorder="1" applyAlignment="1">
      <alignment horizontal="center" vertical="center" wrapText="1"/>
      <protection/>
    </xf>
    <xf numFmtId="0" fontId="9" fillId="0" borderId="24" xfId="93" applyFont="1" applyFill="1" applyBorder="1" applyAlignment="1">
      <alignment horizontal="center" vertical="center" wrapText="1"/>
      <protection/>
    </xf>
    <xf numFmtId="0" fontId="9" fillId="0" borderId="13" xfId="93" applyFont="1" applyFill="1" applyBorder="1" applyAlignment="1">
      <alignment horizontal="center" vertical="center"/>
      <protection/>
    </xf>
    <xf numFmtId="0" fontId="9" fillId="0" borderId="12" xfId="93" applyFont="1" applyFill="1" applyBorder="1" applyAlignment="1">
      <alignment horizontal="center" vertical="center"/>
      <protection/>
    </xf>
    <xf numFmtId="10" fontId="9" fillId="36" borderId="15" xfId="93" applyNumberFormat="1" applyFont="1" applyFill="1" applyBorder="1" applyAlignment="1">
      <alignment horizontal="center" vertical="center" wrapText="1"/>
      <protection/>
    </xf>
    <xf numFmtId="10" fontId="9" fillId="36" borderId="17" xfId="93" applyNumberFormat="1" applyFont="1" applyFill="1" applyBorder="1" applyAlignment="1">
      <alignment horizontal="center" vertical="center" wrapText="1"/>
      <protection/>
    </xf>
    <xf numFmtId="10" fontId="11" fillId="36" borderId="15" xfId="93" applyNumberFormat="1" applyFont="1" applyFill="1" applyBorder="1" applyAlignment="1">
      <alignment horizontal="center" vertical="center" wrapText="1"/>
      <protection/>
    </xf>
    <xf numFmtId="10" fontId="11" fillId="36" borderId="17" xfId="93" applyNumberFormat="1" applyFont="1" applyFill="1" applyBorder="1" applyAlignment="1">
      <alignment horizontal="center" vertical="center" wrapText="1"/>
      <protection/>
    </xf>
    <xf numFmtId="0" fontId="9" fillId="0" borderId="14" xfId="93" applyFont="1" applyFill="1" applyBorder="1" applyAlignment="1">
      <alignment horizontal="center" vertical="center"/>
      <protection/>
    </xf>
    <xf numFmtId="0" fontId="9" fillId="0" borderId="11" xfId="93" applyFont="1" applyFill="1" applyBorder="1" applyAlignment="1">
      <alignment horizontal="center" vertical="center"/>
      <protection/>
    </xf>
    <xf numFmtId="10" fontId="9" fillId="0" borderId="11" xfId="93" applyNumberFormat="1" applyFont="1" applyFill="1" applyBorder="1" applyAlignment="1">
      <alignment horizontal="center" vertical="center"/>
      <protection/>
    </xf>
    <xf numFmtId="0" fontId="9" fillId="0" borderId="12" xfId="93" applyFont="1" applyFill="1" applyBorder="1" applyAlignment="1">
      <alignment horizontal="center" vertical="center" wrapText="1"/>
      <protection/>
    </xf>
    <xf numFmtId="10" fontId="9" fillId="0" borderId="12" xfId="93" applyNumberFormat="1" applyFont="1" applyFill="1" applyBorder="1" applyAlignment="1">
      <alignment horizontal="center" vertical="center" wrapText="1"/>
      <protection/>
    </xf>
    <xf numFmtId="2" fontId="9" fillId="0" borderId="12" xfId="93" applyNumberFormat="1" applyFont="1" applyFill="1" applyBorder="1" applyAlignment="1">
      <alignment horizontal="center" vertical="center" wrapText="1"/>
      <protection/>
    </xf>
    <xf numFmtId="0" fontId="9" fillId="0" borderId="14" xfId="93" applyFont="1" applyFill="1" applyBorder="1" applyAlignment="1">
      <alignment horizontal="center" vertical="center" wrapText="1"/>
      <protection/>
    </xf>
    <xf numFmtId="14" fontId="4" fillId="0" borderId="0" xfId="93" applyNumberFormat="1" applyFont="1" applyFill="1" applyAlignment="1">
      <alignment horizontal="left" vertical="center"/>
      <protection/>
    </xf>
    <xf numFmtId="2" fontId="4" fillId="0" borderId="0" xfId="93" applyNumberFormat="1" applyFont="1" applyFill="1" applyAlignment="1">
      <alignment horizontal="left" vertical="center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 2" xfId="35"/>
    <cellStyle name="S2" xfId="36"/>
    <cellStyle name="S3" xfId="37"/>
    <cellStyle name="S3_Лист1 2" xfId="38"/>
    <cellStyle name="S4" xfId="39"/>
    <cellStyle name="S5" xfId="40"/>
    <cellStyle name="S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Денежный 2" xfId="53"/>
    <cellStyle name="Денежный 2 10" xfId="54"/>
    <cellStyle name="Денежный 2 11" xfId="55"/>
    <cellStyle name="Денежный 2 12" xfId="56"/>
    <cellStyle name="Денежный 2 13" xfId="57"/>
    <cellStyle name="Денежный 2 2" xfId="58"/>
    <cellStyle name="Денежный 2 3" xfId="59"/>
    <cellStyle name="Денежный 2 4" xfId="60"/>
    <cellStyle name="Денежный 2 5" xfId="61"/>
    <cellStyle name="Денежный 2 6" xfId="62"/>
    <cellStyle name="Денежный 2 7" xfId="63"/>
    <cellStyle name="Денежный 2 7 2" xfId="64"/>
    <cellStyle name="Денежный 2 7 3" xfId="65"/>
    <cellStyle name="Денежный 2 7 4" xfId="66"/>
    <cellStyle name="Денежный 2 7 5" xfId="67"/>
    <cellStyle name="Денежный 2 8" xfId="68"/>
    <cellStyle name="Денежный 2 8 2" xfId="69"/>
    <cellStyle name="Денежный 2 8 3" xfId="70"/>
    <cellStyle name="Денежный 2 8 4" xfId="71"/>
    <cellStyle name="Денежный 2 9" xfId="72"/>
    <cellStyle name="Денежный 3" xfId="73"/>
    <cellStyle name="Денежный 4" xfId="74"/>
    <cellStyle name="Денежный 5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85"/>
    <cellStyle name="Обычный 3" xfId="86"/>
    <cellStyle name="Обычный 3 2" xfId="87"/>
    <cellStyle name="Обычный 3_по к-сам Подрядчики КСС-2012" xfId="88"/>
    <cellStyle name="Обычный 4" xfId="89"/>
    <cellStyle name="Обычный 5" xfId="90"/>
    <cellStyle name="Обычный 6" xfId="91"/>
    <cellStyle name="Обычный 7" xfId="92"/>
    <cellStyle name="Обычный_Кап.ремонт население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Процентный 3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dxfs count="5"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0"/>
  <sheetViews>
    <sheetView tabSelected="1" zoomScaleSheetLayoutView="100" zoomScalePageLayoutView="0" workbookViewId="0" topLeftCell="A1">
      <pane ySplit="2" topLeftCell="A23" activePane="bottomLeft" state="frozen"/>
      <selection pane="topLeft" activeCell="A1" sqref="A1"/>
      <selection pane="bottomLeft" activeCell="AR1" sqref="AR1:BC1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2.00390625" style="3" customWidth="1"/>
    <col min="19" max="19" width="13.00390625" style="3" customWidth="1"/>
    <col min="20" max="20" width="16.57421875" style="167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7109375" style="159" customWidth="1"/>
    <col min="40" max="40" width="16.421875" style="159" customWidth="1"/>
    <col min="41" max="41" width="9.7109375" style="12" customWidth="1"/>
    <col min="42" max="43" width="12.28125" style="159" hidden="1" customWidth="1"/>
    <col min="44" max="44" width="6.8515625" style="161" hidden="1" customWidth="1"/>
    <col min="45" max="46" width="11.28125" style="159" hidden="1" customWidth="1"/>
    <col min="47" max="47" width="7.28125" style="159" hidden="1" customWidth="1"/>
    <col min="48" max="48" width="8.28125" style="159" hidden="1" customWidth="1"/>
    <col min="49" max="49" width="5.8515625" style="161" customWidth="1"/>
    <col min="50" max="50" width="0.13671875" style="162" hidden="1" customWidth="1"/>
    <col min="51" max="51" width="12.7109375" style="161" hidden="1" customWidth="1"/>
    <col min="52" max="52" width="12.421875" style="159" hidden="1" customWidth="1"/>
    <col min="53" max="53" width="11.28125" style="163" customWidth="1"/>
    <col min="54" max="54" width="12.421875" style="163" customWidth="1"/>
    <col min="55" max="55" width="23.140625" style="166" customWidth="1"/>
    <col min="56" max="56" width="33.7109375" style="166" customWidth="1"/>
    <col min="57" max="57" width="18.00390625" style="3" customWidth="1"/>
    <col min="58" max="16384" width="9.140625" style="3" customWidth="1"/>
  </cols>
  <sheetData>
    <row r="1" spans="1:57" ht="9.75" customHeight="1">
      <c r="A1" s="146" t="s">
        <v>98</v>
      </c>
      <c r="B1" s="238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9"/>
      <c r="AS1" s="239"/>
      <c r="AT1" s="239"/>
      <c r="AU1" s="239"/>
      <c r="AV1" s="239"/>
      <c r="AW1" s="239"/>
      <c r="AX1" s="240"/>
      <c r="AY1" s="239"/>
      <c r="AZ1" s="239"/>
      <c r="BA1" s="239"/>
      <c r="BB1" s="239"/>
      <c r="BC1" s="239"/>
      <c r="BD1" s="164"/>
      <c r="BE1" s="37"/>
    </row>
    <row r="2" spans="3:56" ht="1.5" customHeight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4"/>
      <c r="BD2" s="164"/>
    </row>
    <row r="3" spans="1:57" ht="9" customHeight="1">
      <c r="A3" s="241" t="s">
        <v>1</v>
      </c>
      <c r="B3" s="242" t="s">
        <v>2</v>
      </c>
      <c r="C3" s="16"/>
      <c r="D3" s="232" t="s">
        <v>3</v>
      </c>
      <c r="E3" s="232" t="s">
        <v>4</v>
      </c>
      <c r="F3" s="233" t="s">
        <v>5</v>
      </c>
      <c r="G3" s="232" t="s">
        <v>6</v>
      </c>
      <c r="H3" s="232" t="s">
        <v>7</v>
      </c>
      <c r="I3" s="232" t="s">
        <v>8</v>
      </c>
      <c r="J3" s="232" t="s">
        <v>9</v>
      </c>
      <c r="K3" s="232" t="s">
        <v>10</v>
      </c>
      <c r="L3" s="232"/>
      <c r="M3" s="233" t="s">
        <v>11</v>
      </c>
      <c r="N3" s="229" t="s">
        <v>12</v>
      </c>
      <c r="O3" s="236" t="s">
        <v>13</v>
      </c>
      <c r="P3" s="232" t="s">
        <v>14</v>
      </c>
      <c r="Q3" s="245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248" t="s">
        <v>17</v>
      </c>
      <c r="BB3" s="249"/>
      <c r="BC3" s="250" t="s">
        <v>79</v>
      </c>
      <c r="BD3" s="250" t="s">
        <v>18</v>
      </c>
      <c r="BE3" s="222" t="s">
        <v>82</v>
      </c>
    </row>
    <row r="4" spans="1:57" ht="10.5" customHeight="1">
      <c r="A4" s="241"/>
      <c r="B4" s="243"/>
      <c r="C4" s="225" t="s">
        <v>19</v>
      </c>
      <c r="D4" s="232"/>
      <c r="E4" s="232"/>
      <c r="F4" s="234"/>
      <c r="G4" s="232"/>
      <c r="H4" s="232"/>
      <c r="I4" s="232"/>
      <c r="J4" s="232"/>
      <c r="K4" s="228" t="s">
        <v>20</v>
      </c>
      <c r="L4" s="228" t="s">
        <v>21</v>
      </c>
      <c r="M4" s="234"/>
      <c r="N4" s="230"/>
      <c r="O4" s="237"/>
      <c r="P4" s="232"/>
      <c r="Q4" s="246"/>
      <c r="R4" s="229" t="s">
        <v>22</v>
      </c>
      <c r="S4" s="229" t="s">
        <v>23</v>
      </c>
      <c r="T4" s="253" t="s">
        <v>24</v>
      </c>
      <c r="U4" s="253" t="s">
        <v>25</v>
      </c>
      <c r="V4" s="253" t="s">
        <v>26</v>
      </c>
      <c r="W4" s="253" t="s">
        <v>27</v>
      </c>
      <c r="X4" s="253" t="s">
        <v>28</v>
      </c>
      <c r="Y4" s="253" t="s">
        <v>29</v>
      </c>
      <c r="Z4" s="253" t="s">
        <v>30</v>
      </c>
      <c r="AA4" s="253" t="s">
        <v>31</v>
      </c>
      <c r="AB4" s="253" t="s">
        <v>32</v>
      </c>
      <c r="AC4" s="253" t="s">
        <v>33</v>
      </c>
      <c r="AD4" s="253" t="s">
        <v>26</v>
      </c>
      <c r="AE4" s="253" t="s">
        <v>34</v>
      </c>
      <c r="AF4" s="253" t="s">
        <v>35</v>
      </c>
      <c r="AG4" s="253" t="s">
        <v>36</v>
      </c>
      <c r="AH4" s="256" t="s">
        <v>37</v>
      </c>
      <c r="AI4" s="256"/>
      <c r="AJ4" s="256"/>
      <c r="AK4" s="256"/>
      <c r="AL4" s="253" t="s">
        <v>38</v>
      </c>
      <c r="AM4" s="257" t="s">
        <v>39</v>
      </c>
      <c r="AN4" s="257" t="s">
        <v>97</v>
      </c>
      <c r="AO4" s="261" t="s">
        <v>42</v>
      </c>
      <c r="AP4" s="264" t="s">
        <v>142</v>
      </c>
      <c r="AQ4" s="265"/>
      <c r="AR4" s="265"/>
      <c r="AS4" s="265"/>
      <c r="AT4" s="265"/>
      <c r="AU4" s="265"/>
      <c r="AV4" s="265"/>
      <c r="AW4" s="265"/>
      <c r="AX4" s="265"/>
      <c r="AY4" s="265"/>
      <c r="AZ4" s="266"/>
      <c r="BA4" s="253" t="s">
        <v>44</v>
      </c>
      <c r="BB4" s="253" t="s">
        <v>45</v>
      </c>
      <c r="BC4" s="251"/>
      <c r="BD4" s="251"/>
      <c r="BE4" s="223"/>
    </row>
    <row r="5" spans="1:57" ht="8.25" customHeight="1" hidden="1">
      <c r="A5" s="241"/>
      <c r="B5" s="243"/>
      <c r="C5" s="226"/>
      <c r="D5" s="232"/>
      <c r="E5" s="232"/>
      <c r="F5" s="234"/>
      <c r="G5" s="232"/>
      <c r="H5" s="232"/>
      <c r="I5" s="232"/>
      <c r="J5" s="232"/>
      <c r="K5" s="228"/>
      <c r="L5" s="228"/>
      <c r="M5" s="234"/>
      <c r="N5" s="230"/>
      <c r="O5" s="237"/>
      <c r="P5" s="232"/>
      <c r="Q5" s="246"/>
      <c r="R5" s="230"/>
      <c r="S5" s="230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6" t="s">
        <v>46</v>
      </c>
      <c r="AI5" s="253" t="s">
        <v>47</v>
      </c>
      <c r="AJ5" s="256" t="s">
        <v>48</v>
      </c>
      <c r="AK5" s="256"/>
      <c r="AL5" s="254"/>
      <c r="AM5" s="258"/>
      <c r="AN5" s="258"/>
      <c r="AO5" s="262"/>
      <c r="AP5" s="267"/>
      <c r="AQ5" s="268"/>
      <c r="AR5" s="268"/>
      <c r="AS5" s="268"/>
      <c r="AT5" s="268"/>
      <c r="AU5" s="268"/>
      <c r="AV5" s="268"/>
      <c r="AW5" s="268"/>
      <c r="AX5" s="268"/>
      <c r="AY5" s="268"/>
      <c r="AZ5" s="269"/>
      <c r="BA5" s="254"/>
      <c r="BB5" s="254"/>
      <c r="BC5" s="251"/>
      <c r="BD5" s="251"/>
      <c r="BE5" s="223"/>
    </row>
    <row r="6" spans="1:57" ht="7.5" customHeight="1" hidden="1">
      <c r="A6" s="241"/>
      <c r="B6" s="244"/>
      <c r="C6" s="227"/>
      <c r="D6" s="232"/>
      <c r="E6" s="232"/>
      <c r="F6" s="235"/>
      <c r="G6" s="232"/>
      <c r="H6" s="232"/>
      <c r="I6" s="232"/>
      <c r="J6" s="232"/>
      <c r="K6" s="228"/>
      <c r="L6" s="228"/>
      <c r="M6" s="235"/>
      <c r="N6" s="231"/>
      <c r="O6" s="237"/>
      <c r="P6" s="232"/>
      <c r="Q6" s="247"/>
      <c r="R6" s="231"/>
      <c r="S6" s="231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6"/>
      <c r="AI6" s="255"/>
      <c r="AJ6" s="22" t="s">
        <v>46</v>
      </c>
      <c r="AK6" s="22" t="s">
        <v>47</v>
      </c>
      <c r="AL6" s="255"/>
      <c r="AM6" s="259"/>
      <c r="AN6" s="259"/>
      <c r="AO6" s="263"/>
      <c r="AP6" s="270"/>
      <c r="AQ6" s="271"/>
      <c r="AR6" s="271"/>
      <c r="AS6" s="271"/>
      <c r="AT6" s="271"/>
      <c r="AU6" s="271"/>
      <c r="AV6" s="271"/>
      <c r="AW6" s="271"/>
      <c r="AX6" s="271"/>
      <c r="AY6" s="271"/>
      <c r="AZ6" s="272"/>
      <c r="BA6" s="255"/>
      <c r="BB6" s="255"/>
      <c r="BC6" s="252"/>
      <c r="BD6" s="252"/>
      <c r="BE6" s="224"/>
    </row>
    <row r="7" spans="1:57" ht="12.75" customHeight="1" hidden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35">
        <v>19</v>
      </c>
      <c r="AN7" s="35">
        <v>20</v>
      </c>
      <c r="AO7" s="35">
        <v>22</v>
      </c>
      <c r="AP7" s="219">
        <v>27</v>
      </c>
      <c r="AQ7" s="35">
        <v>28</v>
      </c>
      <c r="AR7" s="35"/>
      <c r="AS7" s="35">
        <v>30</v>
      </c>
      <c r="AT7" s="35">
        <v>31</v>
      </c>
      <c r="AU7" s="35">
        <v>32</v>
      </c>
      <c r="AV7" s="35">
        <v>33</v>
      </c>
      <c r="AW7" s="35">
        <v>34</v>
      </c>
      <c r="AX7" s="220"/>
      <c r="AY7" s="35"/>
      <c r="AZ7" s="35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s="36" customFormat="1" ht="12.75" customHeight="1">
      <c r="A8" s="53">
        <v>1</v>
      </c>
      <c r="B8" s="142" t="s">
        <v>111</v>
      </c>
      <c r="C8" s="221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173">
        <f>T8</f>
        <v>104236</v>
      </c>
      <c r="AO8" s="69">
        <v>0</v>
      </c>
      <c r="AP8" s="70"/>
      <c r="AQ8" s="64"/>
      <c r="AR8" s="64"/>
      <c r="AS8" s="64"/>
      <c r="AT8" s="64"/>
      <c r="AU8" s="64"/>
      <c r="AV8" s="59">
        <v>1</v>
      </c>
      <c r="AW8" s="168"/>
      <c r="AX8" s="59"/>
      <c r="AY8" s="64"/>
      <c r="AZ8" s="64"/>
      <c r="BA8" s="71"/>
      <c r="BB8" s="71"/>
      <c r="BC8" s="72" t="s">
        <v>73</v>
      </c>
      <c r="BD8" s="124" t="s">
        <v>86</v>
      </c>
      <c r="BE8" s="52" t="s">
        <v>85</v>
      </c>
    </row>
    <row r="9" spans="1:57" ht="12.75" customHeight="1">
      <c r="A9" s="73"/>
      <c r="B9" s="125" t="s">
        <v>94</v>
      </c>
      <c r="C9" s="155"/>
      <c r="D9" s="74"/>
      <c r="E9" s="76" t="s">
        <v>67</v>
      </c>
      <c r="F9" s="76"/>
      <c r="G9" s="147"/>
      <c r="H9" s="143"/>
      <c r="I9" s="148"/>
      <c r="J9" s="148"/>
      <c r="K9" s="148"/>
      <c r="L9" s="148"/>
      <c r="M9" s="149"/>
      <c r="N9" s="149"/>
      <c r="O9" s="150"/>
      <c r="P9" s="150"/>
      <c r="Q9" s="143"/>
      <c r="R9" s="175" t="s">
        <v>60</v>
      </c>
      <c r="S9" s="89"/>
      <c r="T9" s="86">
        <v>174340.56</v>
      </c>
      <c r="U9" s="85"/>
      <c r="V9" s="86" t="s">
        <v>59</v>
      </c>
      <c r="W9" s="143"/>
      <c r="X9" s="144"/>
      <c r="Y9" s="86" t="s">
        <v>59</v>
      </c>
      <c r="Z9" s="86"/>
      <c r="AA9" s="87" t="e">
        <v>#VALUE!</v>
      </c>
      <c r="AB9" s="86"/>
      <c r="AC9" s="86"/>
      <c r="AD9" s="86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>
        <v>0</v>
      </c>
      <c r="AP9" s="93"/>
      <c r="AQ9" s="89"/>
      <c r="AR9" s="89"/>
      <c r="AS9" s="89"/>
      <c r="AT9" s="89"/>
      <c r="AU9" s="89"/>
      <c r="AV9" s="88">
        <v>1</v>
      </c>
      <c r="AW9" s="169"/>
      <c r="AX9" s="88"/>
      <c r="AY9" s="88"/>
      <c r="AZ9" s="89"/>
      <c r="BA9" s="94"/>
      <c r="BB9" s="94"/>
      <c r="BC9" s="99"/>
      <c r="BD9" s="89"/>
      <c r="BE9" s="176"/>
    </row>
    <row r="10" spans="1:57" ht="12.75" customHeight="1">
      <c r="A10" s="73"/>
      <c r="B10" s="125" t="s">
        <v>112</v>
      </c>
      <c r="C10" s="177"/>
      <c r="D10" s="74"/>
      <c r="E10" s="76" t="s">
        <v>67</v>
      </c>
      <c r="F10" s="76"/>
      <c r="G10" s="147"/>
      <c r="H10" s="143"/>
      <c r="I10" s="148"/>
      <c r="J10" s="148"/>
      <c r="K10" s="148"/>
      <c r="L10" s="148"/>
      <c r="M10" s="149"/>
      <c r="N10" s="149"/>
      <c r="O10" s="150"/>
      <c r="P10" s="150"/>
      <c r="Q10" s="143"/>
      <c r="R10" s="96" t="s">
        <v>102</v>
      </c>
      <c r="S10" s="89">
        <v>1071.98</v>
      </c>
      <c r="T10" s="86">
        <v>3460099</v>
      </c>
      <c r="U10" s="97"/>
      <c r="V10" s="86" t="s">
        <v>59</v>
      </c>
      <c r="W10" s="143"/>
      <c r="X10" s="144"/>
      <c r="Y10" s="98" t="s">
        <v>59</v>
      </c>
      <c r="Z10" s="98"/>
      <c r="AA10" s="87" t="e">
        <v>#VALUE!</v>
      </c>
      <c r="AB10" s="86"/>
      <c r="AC10" s="98"/>
      <c r="AD10" s="86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174">
        <f>T10</f>
        <v>3460099</v>
      </c>
      <c r="AO10" s="100">
        <v>1</v>
      </c>
      <c r="AP10" s="101"/>
      <c r="AQ10" s="102"/>
      <c r="AR10" s="103"/>
      <c r="AS10" s="102"/>
      <c r="AT10" s="102"/>
      <c r="AU10" s="103"/>
      <c r="AV10" s="103"/>
      <c r="AW10" s="170"/>
      <c r="AX10" s="102"/>
      <c r="AY10" s="103"/>
      <c r="AZ10" s="102"/>
      <c r="BA10" s="94">
        <v>40954</v>
      </c>
      <c r="BB10" s="94">
        <v>41113</v>
      </c>
      <c r="BC10" s="105" t="s">
        <v>74</v>
      </c>
      <c r="BD10" s="178" t="s">
        <v>145</v>
      </c>
      <c r="BE10" s="145" t="s">
        <v>141</v>
      </c>
    </row>
    <row r="11" spans="1:57" ht="12.75" customHeight="1">
      <c r="A11" s="73"/>
      <c r="B11" s="74"/>
      <c r="C11" s="177"/>
      <c r="D11" s="74"/>
      <c r="E11" s="76" t="s">
        <v>67</v>
      </c>
      <c r="F11" s="76"/>
      <c r="G11" s="147"/>
      <c r="H11" s="143"/>
      <c r="I11" s="148"/>
      <c r="J11" s="148"/>
      <c r="K11" s="148"/>
      <c r="L11" s="148"/>
      <c r="M11" s="149"/>
      <c r="N11" s="149"/>
      <c r="O11" s="150"/>
      <c r="P11" s="150"/>
      <c r="Q11" s="143"/>
      <c r="R11" s="96" t="s">
        <v>107</v>
      </c>
      <c r="S11" s="89">
        <v>4664.6</v>
      </c>
      <c r="T11" s="86">
        <v>7732252.3</v>
      </c>
      <c r="U11" s="85"/>
      <c r="V11" s="86" t="s">
        <v>59</v>
      </c>
      <c r="W11" s="143"/>
      <c r="X11" s="144"/>
      <c r="Y11" s="98" t="s">
        <v>59</v>
      </c>
      <c r="Z11" s="98"/>
      <c r="AA11" s="87" t="e">
        <v>#VALUE!</v>
      </c>
      <c r="AB11" s="86"/>
      <c r="AC11" s="98"/>
      <c r="AD11" s="86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174">
        <v>7400887.04</v>
      </c>
      <c r="AO11" s="100">
        <v>1</v>
      </c>
      <c r="AP11" s="101"/>
      <c r="AQ11" s="102"/>
      <c r="AR11" s="103"/>
      <c r="AS11" s="102"/>
      <c r="AT11" s="102"/>
      <c r="AU11" s="103"/>
      <c r="AV11" s="103"/>
      <c r="AW11" s="170"/>
      <c r="AX11" s="102"/>
      <c r="AY11" s="103"/>
      <c r="AZ11" s="102"/>
      <c r="BA11" s="94">
        <v>41000</v>
      </c>
      <c r="BB11" s="94">
        <v>41075</v>
      </c>
      <c r="BC11" s="151" t="s">
        <v>73</v>
      </c>
      <c r="BD11" s="154" t="s">
        <v>86</v>
      </c>
      <c r="BE11" s="145" t="s">
        <v>85</v>
      </c>
    </row>
    <row r="12" spans="1:57" ht="12.75" customHeight="1">
      <c r="A12" s="73"/>
      <c r="B12" s="125" t="s">
        <v>144</v>
      </c>
      <c r="C12" s="155"/>
      <c r="D12" s="74"/>
      <c r="E12" s="76" t="s">
        <v>67</v>
      </c>
      <c r="F12" s="76"/>
      <c r="G12" s="147"/>
      <c r="H12" s="143"/>
      <c r="I12" s="148"/>
      <c r="J12" s="148"/>
      <c r="K12" s="148"/>
      <c r="L12" s="148"/>
      <c r="M12" s="149"/>
      <c r="N12" s="149"/>
      <c r="O12" s="150"/>
      <c r="P12" s="150"/>
      <c r="Q12" s="143"/>
      <c r="R12" s="96" t="s">
        <v>78</v>
      </c>
      <c r="S12" s="89">
        <v>5</v>
      </c>
      <c r="T12" s="86">
        <v>6241705</v>
      </c>
      <c r="U12" s="85"/>
      <c r="V12" s="86" t="s">
        <v>59</v>
      </c>
      <c r="W12" s="143"/>
      <c r="X12" s="144"/>
      <c r="Y12" s="98" t="s">
        <v>59</v>
      </c>
      <c r="Z12" s="98"/>
      <c r="AA12" s="87" t="e">
        <v>#VALUE!</v>
      </c>
      <c r="AB12" s="86"/>
      <c r="AC12" s="98"/>
      <c r="AD12" s="86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174">
        <f>T12</f>
        <v>6241705</v>
      </c>
      <c r="AO12" s="100">
        <v>1</v>
      </c>
      <c r="AP12" s="101"/>
      <c r="AQ12" s="102"/>
      <c r="AR12" s="103"/>
      <c r="AS12" s="102"/>
      <c r="AT12" s="102"/>
      <c r="AU12" s="103"/>
      <c r="AV12" s="103"/>
      <c r="AW12" s="170"/>
      <c r="AX12" s="102"/>
      <c r="AY12" s="103"/>
      <c r="AZ12" s="102"/>
      <c r="BA12" s="94">
        <v>41000</v>
      </c>
      <c r="BB12" s="94">
        <v>41121</v>
      </c>
      <c r="BC12" s="151" t="s">
        <v>66</v>
      </c>
      <c r="BD12" s="152" t="s">
        <v>89</v>
      </c>
      <c r="BE12" s="153" t="s">
        <v>90</v>
      </c>
    </row>
    <row r="13" spans="1:57" ht="12.75" customHeight="1">
      <c r="A13" s="73"/>
      <c r="B13" s="74"/>
      <c r="C13" s="155"/>
      <c r="D13" s="74"/>
      <c r="E13" s="76"/>
      <c r="F13" s="76"/>
      <c r="G13" s="147"/>
      <c r="H13" s="143"/>
      <c r="I13" s="148"/>
      <c r="J13" s="148"/>
      <c r="K13" s="148"/>
      <c r="L13" s="148"/>
      <c r="M13" s="149"/>
      <c r="N13" s="149"/>
      <c r="O13" s="150"/>
      <c r="P13" s="150"/>
      <c r="Q13" s="143"/>
      <c r="R13" s="138" t="s">
        <v>96</v>
      </c>
      <c r="S13" s="179"/>
      <c r="T13" s="180">
        <f>T8+T9+T10+T11+T12</f>
        <v>17712632.86</v>
      </c>
      <c r="U13" s="85"/>
      <c r="V13" s="86"/>
      <c r="W13" s="143"/>
      <c r="X13" s="144"/>
      <c r="Y13" s="98"/>
      <c r="Z13" s="98"/>
      <c r="AA13" s="87"/>
      <c r="AB13" s="86"/>
      <c r="AC13" s="98"/>
      <c r="AD13" s="86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70"/>
      <c r="AX13" s="102"/>
      <c r="AY13" s="103"/>
      <c r="AZ13" s="102"/>
      <c r="BA13" s="94"/>
      <c r="BB13" s="94"/>
      <c r="BC13" s="105"/>
      <c r="BD13" s="178"/>
      <c r="BE13" s="176"/>
    </row>
    <row r="14" spans="1:57" ht="12.75" customHeight="1">
      <c r="A14" s="181">
        <v>2</v>
      </c>
      <c r="B14" s="182" t="s">
        <v>113</v>
      </c>
      <c r="C14" s="155">
        <v>654</v>
      </c>
      <c r="D14" s="183" t="s">
        <v>108</v>
      </c>
      <c r="E14" s="184" t="s">
        <v>67</v>
      </c>
      <c r="F14" s="185">
        <v>5</v>
      </c>
      <c r="G14" s="185" t="s">
        <v>68</v>
      </c>
      <c r="H14" s="185">
        <v>1</v>
      </c>
      <c r="I14" s="185">
        <v>6905</v>
      </c>
      <c r="J14" s="185">
        <v>5265.4</v>
      </c>
      <c r="K14" s="185">
        <v>5265.4</v>
      </c>
      <c r="L14" s="185">
        <v>2985.45</v>
      </c>
      <c r="M14" s="185">
        <v>110</v>
      </c>
      <c r="N14" s="185">
        <v>312</v>
      </c>
      <c r="O14" s="185" t="s">
        <v>57</v>
      </c>
      <c r="P14" s="185" t="s">
        <v>58</v>
      </c>
      <c r="Q14" s="185">
        <v>1979</v>
      </c>
      <c r="R14" s="186" t="s">
        <v>91</v>
      </c>
      <c r="S14" s="187"/>
      <c r="T14" s="188">
        <v>49847</v>
      </c>
      <c r="U14" s="189">
        <v>6803002</v>
      </c>
      <c r="V14" s="188" t="s">
        <v>59</v>
      </c>
      <c r="W14" s="143"/>
      <c r="X14" s="144"/>
      <c r="Y14" s="190" t="s">
        <v>59</v>
      </c>
      <c r="Z14" s="190">
        <v>0</v>
      </c>
      <c r="AA14" s="191" t="e">
        <v>#VALUE!</v>
      </c>
      <c r="AB14" s="188"/>
      <c r="AC14" s="190">
        <v>0</v>
      </c>
      <c r="AD14" s="188"/>
      <c r="AE14" s="187">
        <v>0</v>
      </c>
      <c r="AF14" s="192"/>
      <c r="AG14" s="187">
        <v>0</v>
      </c>
      <c r="AH14" s="192"/>
      <c r="AI14" s="187" t="e">
        <v>#DIV/0!</v>
      </c>
      <c r="AJ14" s="192"/>
      <c r="AK14" s="187" t="e">
        <v>#DIV/0!</v>
      </c>
      <c r="AL14" s="193"/>
      <c r="AM14" s="194"/>
      <c r="AN14" s="195">
        <f>T14</f>
        <v>49847</v>
      </c>
      <c r="AO14" s="196"/>
      <c r="AP14" s="197"/>
      <c r="AQ14" s="190"/>
      <c r="AR14" s="190"/>
      <c r="AS14" s="190"/>
      <c r="AT14" s="190"/>
      <c r="AU14" s="190"/>
      <c r="AV14" s="187">
        <v>1</v>
      </c>
      <c r="AW14" s="198"/>
      <c r="AX14" s="187"/>
      <c r="AY14" s="190"/>
      <c r="AZ14" s="190"/>
      <c r="BA14" s="199"/>
      <c r="BB14" s="199"/>
      <c r="BC14" s="151" t="s">
        <v>73</v>
      </c>
      <c r="BD14" s="154" t="s">
        <v>86</v>
      </c>
      <c r="BE14" s="145" t="s">
        <v>85</v>
      </c>
    </row>
    <row r="15" spans="1:57" ht="12.75" customHeight="1">
      <c r="A15" s="73"/>
      <c r="B15" s="125" t="s">
        <v>92</v>
      </c>
      <c r="C15" s="177"/>
      <c r="D15" s="74"/>
      <c r="E15" s="76" t="s">
        <v>67</v>
      </c>
      <c r="F15" s="76"/>
      <c r="G15" s="147"/>
      <c r="H15" s="143"/>
      <c r="I15" s="148"/>
      <c r="J15" s="148"/>
      <c r="K15" s="148"/>
      <c r="L15" s="148"/>
      <c r="M15" s="149"/>
      <c r="N15" s="149"/>
      <c r="O15" s="150"/>
      <c r="P15" s="150"/>
      <c r="Q15" s="143"/>
      <c r="R15" s="175" t="s">
        <v>60</v>
      </c>
      <c r="S15" s="89"/>
      <c r="T15" s="86">
        <v>25055.66</v>
      </c>
      <c r="U15" s="85"/>
      <c r="V15" s="86" t="s">
        <v>59</v>
      </c>
      <c r="W15" s="143"/>
      <c r="X15" s="144"/>
      <c r="Y15" s="86" t="s">
        <v>59</v>
      </c>
      <c r="Z15" s="86"/>
      <c r="AA15" s="87" t="e">
        <v>#VALUE!</v>
      </c>
      <c r="AB15" s="86"/>
      <c r="AC15" s="86"/>
      <c r="AD15" s="86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171"/>
      <c r="AP15" s="93"/>
      <c r="AQ15" s="89"/>
      <c r="AR15" s="89"/>
      <c r="AS15" s="89"/>
      <c r="AT15" s="89"/>
      <c r="AU15" s="89"/>
      <c r="AV15" s="88">
        <v>1</v>
      </c>
      <c r="AW15" s="169"/>
      <c r="AX15" s="88"/>
      <c r="AY15" s="88"/>
      <c r="AZ15" s="89"/>
      <c r="BA15" s="94"/>
      <c r="BB15" s="94"/>
      <c r="BC15" s="99"/>
      <c r="BD15" s="89"/>
      <c r="BE15" s="176"/>
    </row>
    <row r="16" spans="1:57" ht="12.75" customHeight="1">
      <c r="A16" s="73"/>
      <c r="B16" s="125" t="s">
        <v>114</v>
      </c>
      <c r="C16" s="177"/>
      <c r="D16" s="74"/>
      <c r="E16" s="76" t="s">
        <v>67</v>
      </c>
      <c r="F16" s="76"/>
      <c r="G16" s="147"/>
      <c r="H16" s="143"/>
      <c r="I16" s="148"/>
      <c r="J16" s="148"/>
      <c r="K16" s="148"/>
      <c r="L16" s="148"/>
      <c r="M16" s="149"/>
      <c r="N16" s="149"/>
      <c r="O16" s="150"/>
      <c r="P16" s="150"/>
      <c r="Q16" s="143"/>
      <c r="R16" s="96" t="s">
        <v>102</v>
      </c>
      <c r="S16" s="89">
        <v>767.06</v>
      </c>
      <c r="T16" s="86">
        <v>2505566</v>
      </c>
      <c r="U16" s="97"/>
      <c r="V16" s="86" t="s">
        <v>59</v>
      </c>
      <c r="W16" s="143"/>
      <c r="X16" s="144"/>
      <c r="Y16" s="98" t="s">
        <v>59</v>
      </c>
      <c r="Z16" s="98"/>
      <c r="AA16" s="87" t="e">
        <v>#VALUE!</v>
      </c>
      <c r="AB16" s="86"/>
      <c r="AC16" s="98"/>
      <c r="AD16" s="86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174">
        <v>1224493</v>
      </c>
      <c r="AO16" s="100">
        <v>1</v>
      </c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  <v>2505566</v>
      </c>
      <c r="AT16" s="102">
        <f>IF(AO16=100%,T16*AO16,"")</f>
        <v>2505566</v>
      </c>
      <c r="AU16" s="103">
        <f>IF(AO16=100%,AO16,"")</f>
        <v>1</v>
      </c>
      <c r="AV16" s="103">
        <f>AO16</f>
        <v>1</v>
      </c>
      <c r="AW16" s="170"/>
      <c r="AX16" s="102"/>
      <c r="AY16" s="103"/>
      <c r="AZ16" s="102"/>
      <c r="BA16" s="94">
        <v>40954</v>
      </c>
      <c r="BB16" s="94">
        <v>41113</v>
      </c>
      <c r="BC16" s="105" t="s">
        <v>136</v>
      </c>
      <c r="BD16" s="178" t="s">
        <v>138</v>
      </c>
      <c r="BE16" s="145" t="s">
        <v>139</v>
      </c>
    </row>
    <row r="17" spans="1:57" ht="12.75" customHeight="1">
      <c r="A17" s="73"/>
      <c r="B17" s="74"/>
      <c r="C17" s="177"/>
      <c r="D17" s="74"/>
      <c r="E17" s="76"/>
      <c r="F17" s="76"/>
      <c r="G17" s="147"/>
      <c r="H17" s="143"/>
      <c r="I17" s="148"/>
      <c r="J17" s="148"/>
      <c r="K17" s="148"/>
      <c r="L17" s="148"/>
      <c r="M17" s="149"/>
      <c r="N17" s="149"/>
      <c r="O17" s="150"/>
      <c r="P17" s="150"/>
      <c r="Q17" s="143"/>
      <c r="R17" s="138" t="s">
        <v>96</v>
      </c>
      <c r="S17" s="179"/>
      <c r="T17" s="180">
        <f>T14+T15+T16</f>
        <v>2580468.66</v>
      </c>
      <c r="U17" s="85"/>
      <c r="V17" s="86"/>
      <c r="W17" s="143"/>
      <c r="X17" s="144"/>
      <c r="Y17" s="98"/>
      <c r="Z17" s="98"/>
      <c r="AA17" s="87"/>
      <c r="AB17" s="86"/>
      <c r="AC17" s="98"/>
      <c r="AD17" s="86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70"/>
      <c r="AX17" s="102"/>
      <c r="AY17" s="103"/>
      <c r="AZ17" s="102"/>
      <c r="BA17" s="94"/>
      <c r="BB17" s="94"/>
      <c r="BC17" s="105"/>
      <c r="BD17" s="178"/>
      <c r="BE17" s="176"/>
    </row>
    <row r="18" spans="1:57" ht="12.75" customHeight="1">
      <c r="A18" s="181">
        <v>3</v>
      </c>
      <c r="B18" s="182" t="s">
        <v>117</v>
      </c>
      <c r="C18" s="177">
        <v>664</v>
      </c>
      <c r="D18" s="183" t="s">
        <v>118</v>
      </c>
      <c r="E18" s="184" t="s">
        <v>67</v>
      </c>
      <c r="F18" s="185">
        <v>9</v>
      </c>
      <c r="G18" s="185" t="s">
        <v>65</v>
      </c>
      <c r="H18" s="185">
        <v>2</v>
      </c>
      <c r="I18" s="185">
        <v>19741.5</v>
      </c>
      <c r="J18" s="185">
        <v>9798.2</v>
      </c>
      <c r="K18" s="185">
        <v>9798.2</v>
      </c>
      <c r="L18" s="185">
        <v>7054.7</v>
      </c>
      <c r="M18" s="185">
        <v>285</v>
      </c>
      <c r="N18" s="185">
        <v>918</v>
      </c>
      <c r="O18" s="185" t="s">
        <v>57</v>
      </c>
      <c r="P18" s="185" t="s">
        <v>58</v>
      </c>
      <c r="Q18" s="185">
        <v>1985</v>
      </c>
      <c r="R18" s="186" t="s">
        <v>91</v>
      </c>
      <c r="S18" s="187"/>
      <c r="T18" s="188">
        <v>38453</v>
      </c>
      <c r="U18" s="189">
        <v>2317139</v>
      </c>
      <c r="V18" s="188" t="s">
        <v>59</v>
      </c>
      <c r="W18" s="143"/>
      <c r="X18" s="144"/>
      <c r="Y18" s="190" t="s">
        <v>59</v>
      </c>
      <c r="Z18" s="190">
        <v>0</v>
      </c>
      <c r="AA18" s="191" t="e">
        <v>#VALUE!</v>
      </c>
      <c r="AB18" s="188"/>
      <c r="AC18" s="190">
        <v>0</v>
      </c>
      <c r="AD18" s="188"/>
      <c r="AE18" s="187">
        <v>0</v>
      </c>
      <c r="AF18" s="192"/>
      <c r="AG18" s="187">
        <v>0</v>
      </c>
      <c r="AH18" s="192"/>
      <c r="AI18" s="187" t="e">
        <v>#DIV/0!</v>
      </c>
      <c r="AJ18" s="192"/>
      <c r="AK18" s="187" t="e">
        <v>#DIV/0!</v>
      </c>
      <c r="AL18" s="193"/>
      <c r="AM18" s="194"/>
      <c r="AN18" s="195">
        <f>T18</f>
        <v>38453</v>
      </c>
      <c r="AO18" s="196"/>
      <c r="AP18" s="197"/>
      <c r="AQ18" s="190"/>
      <c r="AR18" s="190"/>
      <c r="AS18" s="190"/>
      <c r="AT18" s="190"/>
      <c r="AU18" s="190"/>
      <c r="AV18" s="187"/>
      <c r="AW18" s="198"/>
      <c r="AX18" s="187"/>
      <c r="AY18" s="190"/>
      <c r="AZ18" s="190"/>
      <c r="BA18" s="199"/>
      <c r="BB18" s="199"/>
      <c r="BC18" s="151" t="s">
        <v>73</v>
      </c>
      <c r="BD18" s="154" t="s">
        <v>86</v>
      </c>
      <c r="BE18" s="145" t="s">
        <v>85</v>
      </c>
    </row>
    <row r="19" spans="1:57" ht="12.75" customHeight="1">
      <c r="A19" s="73"/>
      <c r="B19" s="125" t="s">
        <v>92</v>
      </c>
      <c r="C19" s="177"/>
      <c r="D19" s="74"/>
      <c r="E19" s="76" t="s">
        <v>67</v>
      </c>
      <c r="F19" s="76"/>
      <c r="G19" s="147"/>
      <c r="H19" s="143"/>
      <c r="I19" s="148"/>
      <c r="J19" s="148"/>
      <c r="K19" s="148"/>
      <c r="L19" s="148"/>
      <c r="M19" s="149"/>
      <c r="N19" s="149"/>
      <c r="O19" s="150"/>
      <c r="P19" s="150"/>
      <c r="Q19" s="143"/>
      <c r="R19" s="175" t="s">
        <v>60</v>
      </c>
      <c r="S19" s="89"/>
      <c r="T19" s="86">
        <v>13021.21</v>
      </c>
      <c r="U19" s="85"/>
      <c r="V19" s="86" t="s">
        <v>59</v>
      </c>
      <c r="W19" s="143"/>
      <c r="X19" s="144"/>
      <c r="Y19" s="86" t="s">
        <v>59</v>
      </c>
      <c r="Z19" s="86"/>
      <c r="AA19" s="87" t="e">
        <v>#VALUE!</v>
      </c>
      <c r="AB19" s="86"/>
      <c r="AC19" s="86"/>
      <c r="AD19" s="86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171"/>
      <c r="AP19" s="93"/>
      <c r="AQ19" s="89"/>
      <c r="AR19" s="89"/>
      <c r="AS19" s="89"/>
      <c r="AT19" s="89"/>
      <c r="AU19" s="89"/>
      <c r="AV19" s="88"/>
      <c r="AW19" s="169"/>
      <c r="AX19" s="88"/>
      <c r="AY19" s="88"/>
      <c r="AZ19" s="89"/>
      <c r="BA19" s="94"/>
      <c r="BB19" s="94"/>
      <c r="BC19" s="99"/>
      <c r="BD19" s="89"/>
      <c r="BE19" s="176"/>
    </row>
    <row r="20" spans="1:57" ht="12.75" customHeight="1">
      <c r="A20" s="73"/>
      <c r="B20" s="125" t="s">
        <v>93</v>
      </c>
      <c r="C20" s="155"/>
      <c r="D20" s="74"/>
      <c r="E20" s="76" t="s">
        <v>67</v>
      </c>
      <c r="F20" s="76"/>
      <c r="G20" s="147"/>
      <c r="H20" s="143"/>
      <c r="I20" s="148"/>
      <c r="J20" s="148"/>
      <c r="K20" s="148"/>
      <c r="L20" s="148"/>
      <c r="M20" s="149"/>
      <c r="N20" s="149"/>
      <c r="O20" s="150"/>
      <c r="P20" s="150"/>
      <c r="Q20" s="143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174">
        <f>T20</f>
        <v>1302121</v>
      </c>
      <c r="AO20" s="100">
        <v>1</v>
      </c>
      <c r="AP20" s="101"/>
      <c r="AQ20" s="102"/>
      <c r="AR20" s="103"/>
      <c r="AS20" s="102"/>
      <c r="AT20" s="102"/>
      <c r="AU20" s="103"/>
      <c r="AV20" s="103"/>
      <c r="AW20" s="170"/>
      <c r="AX20" s="102"/>
      <c r="AY20" s="103"/>
      <c r="AZ20" s="102"/>
      <c r="BA20" s="94">
        <v>40954</v>
      </c>
      <c r="BB20" s="94">
        <v>41113</v>
      </c>
      <c r="BC20" s="105" t="s">
        <v>72</v>
      </c>
      <c r="BD20" s="178" t="s">
        <v>81</v>
      </c>
      <c r="BE20" s="145" t="s">
        <v>84</v>
      </c>
    </row>
    <row r="21" spans="1:57" ht="12.75" customHeight="1">
      <c r="A21" s="73"/>
      <c r="B21" s="125"/>
      <c r="C21" s="156"/>
      <c r="D21" s="74"/>
      <c r="E21" s="76"/>
      <c r="F21" s="76"/>
      <c r="G21" s="147"/>
      <c r="H21" s="143"/>
      <c r="I21" s="148"/>
      <c r="J21" s="148"/>
      <c r="K21" s="148"/>
      <c r="L21" s="148"/>
      <c r="M21" s="149"/>
      <c r="N21" s="149"/>
      <c r="O21" s="150"/>
      <c r="P21" s="150"/>
      <c r="Q21" s="143"/>
      <c r="R21" s="138" t="s">
        <v>96</v>
      </c>
      <c r="S21" s="179"/>
      <c r="T21" s="200">
        <f>T18+T19+T20</f>
        <v>1353595.21</v>
      </c>
      <c r="U21" s="85"/>
      <c r="V21" s="131"/>
      <c r="W21" s="157"/>
      <c r="X21" s="158"/>
      <c r="Y21" s="130"/>
      <c r="Z21" s="130"/>
      <c r="AA21" s="87"/>
      <c r="AB21" s="131"/>
      <c r="AC21" s="130"/>
      <c r="AD21" s="131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70"/>
      <c r="AX21" s="132"/>
      <c r="AY21" s="133"/>
      <c r="AZ21" s="132"/>
      <c r="BA21" s="94"/>
      <c r="BB21" s="135"/>
      <c r="BC21" s="136"/>
      <c r="BD21" s="105"/>
      <c r="BE21" s="176"/>
    </row>
    <row r="22" spans="1:57" s="36" customFormat="1" ht="15.75">
      <c r="A22" s="181">
        <v>4</v>
      </c>
      <c r="B22" s="182" t="s">
        <v>99</v>
      </c>
      <c r="C22" s="177">
        <v>254</v>
      </c>
      <c r="D22" s="183" t="s">
        <v>101</v>
      </c>
      <c r="E22" s="184" t="s">
        <v>67</v>
      </c>
      <c r="F22" s="185">
        <v>5</v>
      </c>
      <c r="G22" s="185" t="s">
        <v>68</v>
      </c>
      <c r="H22" s="185">
        <v>1</v>
      </c>
      <c r="I22" s="185">
        <v>15397.6</v>
      </c>
      <c r="J22" s="185">
        <v>11595.1</v>
      </c>
      <c r="K22" s="185">
        <v>11595.1</v>
      </c>
      <c r="L22" s="185">
        <v>8962.3</v>
      </c>
      <c r="M22" s="185">
        <v>244</v>
      </c>
      <c r="N22" s="185">
        <v>655</v>
      </c>
      <c r="O22" s="185" t="s">
        <v>57</v>
      </c>
      <c r="P22" s="185" t="s">
        <v>58</v>
      </c>
      <c r="Q22" s="185">
        <v>1979</v>
      </c>
      <c r="R22" s="186" t="s">
        <v>91</v>
      </c>
      <c r="S22" s="187"/>
      <c r="T22" s="188">
        <v>32673</v>
      </c>
      <c r="U22" s="189">
        <v>14217537.9</v>
      </c>
      <c r="V22" s="188" t="s">
        <v>59</v>
      </c>
      <c r="W22" s="143"/>
      <c r="X22" s="144"/>
      <c r="Y22" s="190" t="s">
        <v>59</v>
      </c>
      <c r="Z22" s="190">
        <v>0</v>
      </c>
      <c r="AA22" s="191" t="e">
        <v>#VALUE!</v>
      </c>
      <c r="AB22" s="188"/>
      <c r="AC22" s="190">
        <v>0</v>
      </c>
      <c r="AD22" s="188"/>
      <c r="AE22" s="187">
        <v>0</v>
      </c>
      <c r="AF22" s="192"/>
      <c r="AG22" s="187">
        <v>0</v>
      </c>
      <c r="AH22" s="192"/>
      <c r="AI22" s="187" t="e">
        <v>#DIV/0!</v>
      </c>
      <c r="AJ22" s="192"/>
      <c r="AK22" s="187" t="e">
        <v>#DIV/0!</v>
      </c>
      <c r="AL22" s="193"/>
      <c r="AM22" s="194"/>
      <c r="AN22" s="195">
        <f>T22</f>
        <v>32673</v>
      </c>
      <c r="AO22" s="196"/>
      <c r="AP22" s="197"/>
      <c r="AQ22" s="190"/>
      <c r="AR22" s="190"/>
      <c r="AS22" s="190"/>
      <c r="AT22" s="190"/>
      <c r="AU22" s="190"/>
      <c r="AV22" s="187">
        <v>1</v>
      </c>
      <c r="AW22" s="198"/>
      <c r="AX22" s="187"/>
      <c r="AY22" s="190">
        <f>SUM(AX22:AX24)</f>
        <v>937676</v>
      </c>
      <c r="AZ22" s="190"/>
      <c r="BA22" s="199"/>
      <c r="BB22" s="199"/>
      <c r="BC22" s="151" t="s">
        <v>73</v>
      </c>
      <c r="BD22" s="154" t="s">
        <v>86</v>
      </c>
      <c r="BE22" s="145" t="s">
        <v>85</v>
      </c>
    </row>
    <row r="23" spans="1:57" ht="15.75">
      <c r="A23" s="73"/>
      <c r="B23" s="125" t="s">
        <v>92</v>
      </c>
      <c r="C23" s="155"/>
      <c r="D23" s="74"/>
      <c r="E23" s="76" t="s">
        <v>67</v>
      </c>
      <c r="F23" s="76"/>
      <c r="G23" s="147"/>
      <c r="H23" s="143"/>
      <c r="I23" s="148"/>
      <c r="J23" s="148"/>
      <c r="K23" s="148"/>
      <c r="L23" s="148"/>
      <c r="M23" s="149"/>
      <c r="N23" s="149"/>
      <c r="O23" s="150"/>
      <c r="P23" s="150"/>
      <c r="Q23" s="143"/>
      <c r="R23" s="175" t="s">
        <v>60</v>
      </c>
      <c r="S23" s="89"/>
      <c r="T23" s="86">
        <v>9376.76</v>
      </c>
      <c r="U23" s="85"/>
      <c r="V23" s="86" t="s">
        <v>59</v>
      </c>
      <c r="W23" s="143"/>
      <c r="X23" s="144"/>
      <c r="Y23" s="86" t="s">
        <v>59</v>
      </c>
      <c r="Z23" s="86"/>
      <c r="AA23" s="87" t="e">
        <v>#VALUE!</v>
      </c>
      <c r="AB23" s="86"/>
      <c r="AC23" s="86"/>
      <c r="AD23" s="86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171"/>
      <c r="AP23" s="93"/>
      <c r="AQ23" s="89"/>
      <c r="AR23" s="89"/>
      <c r="AS23" s="89"/>
      <c r="AT23" s="89"/>
      <c r="AU23" s="89"/>
      <c r="AV23" s="88">
        <v>1</v>
      </c>
      <c r="AW23" s="169"/>
      <c r="AX23" s="88"/>
      <c r="AY23" s="88"/>
      <c r="AZ23" s="89"/>
      <c r="BA23" s="94"/>
      <c r="BB23" s="94"/>
      <c r="BC23" s="99"/>
      <c r="BD23" s="89"/>
      <c r="BE23" s="37"/>
    </row>
    <row r="24" spans="1:57" ht="15.75">
      <c r="A24" s="73"/>
      <c r="B24" s="125" t="s">
        <v>100</v>
      </c>
      <c r="C24" s="177"/>
      <c r="D24" s="74"/>
      <c r="E24" s="76" t="s">
        <v>67</v>
      </c>
      <c r="F24" s="76"/>
      <c r="G24" s="147"/>
      <c r="H24" s="143"/>
      <c r="I24" s="148"/>
      <c r="J24" s="148"/>
      <c r="K24" s="148"/>
      <c r="L24" s="148"/>
      <c r="M24" s="149"/>
      <c r="N24" s="149"/>
      <c r="O24" s="150"/>
      <c r="P24" s="150"/>
      <c r="Q24" s="143"/>
      <c r="R24" s="96" t="s">
        <v>102</v>
      </c>
      <c r="S24" s="89">
        <v>187</v>
      </c>
      <c r="T24" s="86">
        <v>937676</v>
      </c>
      <c r="U24" s="97"/>
      <c r="V24" s="86" t="s">
        <v>59</v>
      </c>
      <c r="W24" s="143"/>
      <c r="X24" s="144"/>
      <c r="Y24" s="98" t="s">
        <v>59</v>
      </c>
      <c r="Z24" s="98"/>
      <c r="AA24" s="87" t="e">
        <v>#VALUE!</v>
      </c>
      <c r="AB24" s="86"/>
      <c r="AC24" s="98"/>
      <c r="AD24" s="86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174">
        <f>T24</f>
        <v>937676</v>
      </c>
      <c r="AO24" s="100">
        <v>1</v>
      </c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  <v>937676</v>
      </c>
      <c r="AT24" s="102">
        <f>IF(AO24=100%,T24*AO24,"")</f>
        <v>937676</v>
      </c>
      <c r="AU24" s="103">
        <f>IF(AO24=100%,AO24,"")</f>
        <v>1</v>
      </c>
      <c r="AV24" s="103">
        <f>AO24</f>
        <v>1</v>
      </c>
      <c r="AW24" s="170"/>
      <c r="AX24" s="102">
        <f>SUM(AQ24,AT24)</f>
        <v>937676</v>
      </c>
      <c r="AY24" s="103"/>
      <c r="AZ24" s="102">
        <f>T24-(T24*AO24)</f>
        <v>0</v>
      </c>
      <c r="BA24" s="94">
        <v>40954</v>
      </c>
      <c r="BB24" s="94">
        <v>41113</v>
      </c>
      <c r="BC24" s="105" t="s">
        <v>72</v>
      </c>
      <c r="BD24" s="178" t="s">
        <v>81</v>
      </c>
      <c r="BE24" s="145" t="s">
        <v>84</v>
      </c>
    </row>
    <row r="25" spans="1:57" ht="15.75">
      <c r="A25" s="73"/>
      <c r="B25" s="74"/>
      <c r="C25" s="177"/>
      <c r="D25" s="74"/>
      <c r="E25" s="76"/>
      <c r="F25" s="76"/>
      <c r="G25" s="147"/>
      <c r="H25" s="143"/>
      <c r="I25" s="148"/>
      <c r="J25" s="148"/>
      <c r="K25" s="148"/>
      <c r="L25" s="148"/>
      <c r="M25" s="149"/>
      <c r="N25" s="149"/>
      <c r="O25" s="150"/>
      <c r="P25" s="150"/>
      <c r="Q25" s="143"/>
      <c r="R25" s="138" t="s">
        <v>96</v>
      </c>
      <c r="S25" s="179"/>
      <c r="T25" s="180">
        <f>T22+T23+T24</f>
        <v>979725.76</v>
      </c>
      <c r="U25" s="85"/>
      <c r="V25" s="86"/>
      <c r="W25" s="143"/>
      <c r="X25" s="144"/>
      <c r="Y25" s="98"/>
      <c r="Z25" s="98"/>
      <c r="AA25" s="87"/>
      <c r="AB25" s="86"/>
      <c r="AC25" s="98"/>
      <c r="AD25" s="86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70"/>
      <c r="AX25" s="102"/>
      <c r="AY25" s="103"/>
      <c r="AZ25" s="102"/>
      <c r="BA25" s="94"/>
      <c r="BB25" s="94"/>
      <c r="BC25" s="105"/>
      <c r="BD25" s="178"/>
      <c r="BE25" s="176"/>
    </row>
    <row r="26" spans="1:57" s="36" customFormat="1" ht="15.75">
      <c r="A26" s="181">
        <v>5</v>
      </c>
      <c r="B26" s="182" t="s">
        <v>109</v>
      </c>
      <c r="C26" s="155">
        <v>477</v>
      </c>
      <c r="D26" s="183" t="s">
        <v>103</v>
      </c>
      <c r="E26" s="184" t="s">
        <v>67</v>
      </c>
      <c r="F26" s="185">
        <v>5</v>
      </c>
      <c r="G26" s="185" t="s">
        <v>68</v>
      </c>
      <c r="H26" s="185">
        <v>1</v>
      </c>
      <c r="I26" s="185">
        <v>27935.2</v>
      </c>
      <c r="J26" s="185">
        <v>21344.5</v>
      </c>
      <c r="K26" s="185">
        <v>13187.4</v>
      </c>
      <c r="L26" s="185">
        <v>11473.8</v>
      </c>
      <c r="M26" s="185">
        <v>444</v>
      </c>
      <c r="N26" s="185">
        <v>1287</v>
      </c>
      <c r="O26" s="185" t="s">
        <v>57</v>
      </c>
      <c r="P26" s="185" t="s">
        <v>58</v>
      </c>
      <c r="Q26" s="185">
        <v>1979</v>
      </c>
      <c r="R26" s="186" t="s">
        <v>91</v>
      </c>
      <c r="S26" s="187"/>
      <c r="T26" s="188">
        <v>36781</v>
      </c>
      <c r="U26" s="189">
        <v>20960698</v>
      </c>
      <c r="V26" s="188" t="s">
        <v>59</v>
      </c>
      <c r="W26" s="143"/>
      <c r="X26" s="144"/>
      <c r="Y26" s="190" t="s">
        <v>59</v>
      </c>
      <c r="Z26" s="190">
        <v>0</v>
      </c>
      <c r="AA26" s="191" t="e">
        <v>#VALUE!</v>
      </c>
      <c r="AB26" s="188"/>
      <c r="AC26" s="190">
        <v>0</v>
      </c>
      <c r="AD26" s="188"/>
      <c r="AE26" s="187">
        <v>0</v>
      </c>
      <c r="AF26" s="192"/>
      <c r="AG26" s="187">
        <v>0</v>
      </c>
      <c r="AH26" s="192"/>
      <c r="AI26" s="187" t="e">
        <v>#DIV/0!</v>
      </c>
      <c r="AJ26" s="192"/>
      <c r="AK26" s="187" t="e">
        <v>#DIV/0!</v>
      </c>
      <c r="AL26" s="193"/>
      <c r="AM26" s="194"/>
      <c r="AN26" s="195">
        <f>T26</f>
        <v>36781</v>
      </c>
      <c r="AO26" s="196"/>
      <c r="AP26" s="197"/>
      <c r="AQ26" s="190"/>
      <c r="AR26" s="190"/>
      <c r="AS26" s="190"/>
      <c r="AT26" s="190"/>
      <c r="AU26" s="190"/>
      <c r="AV26" s="187">
        <v>1</v>
      </c>
      <c r="AW26" s="198"/>
      <c r="AX26" s="187"/>
      <c r="AY26" s="190">
        <f>SUM(AX26:AX28)</f>
        <v>1203147</v>
      </c>
      <c r="AZ26" s="190"/>
      <c r="BA26" s="199"/>
      <c r="BB26" s="199"/>
      <c r="BC26" s="151" t="s">
        <v>73</v>
      </c>
      <c r="BD26" s="154" t="s">
        <v>86</v>
      </c>
      <c r="BE26" s="145" t="s">
        <v>85</v>
      </c>
    </row>
    <row r="27" spans="1:57" ht="15.75">
      <c r="A27" s="73"/>
      <c r="B27" s="125" t="s">
        <v>92</v>
      </c>
      <c r="C27" s="177"/>
      <c r="D27" s="74"/>
      <c r="E27" s="76" t="s">
        <v>67</v>
      </c>
      <c r="F27" s="76"/>
      <c r="G27" s="147"/>
      <c r="H27" s="143"/>
      <c r="I27" s="148"/>
      <c r="J27" s="148"/>
      <c r="K27" s="148"/>
      <c r="L27" s="148"/>
      <c r="M27" s="149"/>
      <c r="N27" s="149"/>
      <c r="O27" s="150"/>
      <c r="P27" s="150"/>
      <c r="Q27" s="143"/>
      <c r="R27" s="175" t="s">
        <v>60</v>
      </c>
      <c r="S27" s="89"/>
      <c r="T27" s="86">
        <v>12031.47</v>
      </c>
      <c r="U27" s="85"/>
      <c r="V27" s="86" t="s">
        <v>59</v>
      </c>
      <c r="W27" s="143"/>
      <c r="X27" s="144"/>
      <c r="Y27" s="86" t="s">
        <v>59</v>
      </c>
      <c r="Z27" s="86"/>
      <c r="AA27" s="87" t="e">
        <v>#VALUE!</v>
      </c>
      <c r="AB27" s="86"/>
      <c r="AC27" s="86"/>
      <c r="AD27" s="86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171"/>
      <c r="AP27" s="93"/>
      <c r="AQ27" s="89"/>
      <c r="AR27" s="89"/>
      <c r="AS27" s="89"/>
      <c r="AT27" s="89"/>
      <c r="AU27" s="89"/>
      <c r="AV27" s="88">
        <v>1</v>
      </c>
      <c r="AW27" s="169"/>
      <c r="AX27" s="88"/>
      <c r="AY27" s="88"/>
      <c r="AZ27" s="89"/>
      <c r="BA27" s="94"/>
      <c r="BB27" s="94"/>
      <c r="BC27" s="99"/>
      <c r="BD27" s="89"/>
      <c r="BE27" s="176"/>
    </row>
    <row r="28" spans="1:57" ht="15.75">
      <c r="A28" s="73"/>
      <c r="B28" s="125" t="s">
        <v>95</v>
      </c>
      <c r="C28" s="177"/>
      <c r="D28" s="74"/>
      <c r="E28" s="76" t="s">
        <v>67</v>
      </c>
      <c r="F28" s="76"/>
      <c r="G28" s="147"/>
      <c r="H28" s="143"/>
      <c r="I28" s="148"/>
      <c r="J28" s="148"/>
      <c r="K28" s="148"/>
      <c r="L28" s="148"/>
      <c r="M28" s="149"/>
      <c r="N28" s="149"/>
      <c r="O28" s="150"/>
      <c r="P28" s="150"/>
      <c r="Q28" s="143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174">
        <f>T28</f>
        <v>1203147</v>
      </c>
      <c r="AO28" s="100">
        <v>1</v>
      </c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  <v>1203147</v>
      </c>
      <c r="AT28" s="102">
        <f>IF(AO28=100%,T28*AO28,"")</f>
        <v>1203147</v>
      </c>
      <c r="AU28" s="103">
        <f>IF(AO28=100%,AO28,"")</f>
        <v>1</v>
      </c>
      <c r="AV28" s="103">
        <f>AO28</f>
        <v>1</v>
      </c>
      <c r="AW28" s="170"/>
      <c r="AX28" s="102">
        <f>SUM(AQ28,AT28)</f>
        <v>1203147</v>
      </c>
      <c r="AY28" s="103"/>
      <c r="AZ28" s="102">
        <f>T28-(T28*AO28)</f>
        <v>0</v>
      </c>
      <c r="BA28" s="94">
        <v>40954</v>
      </c>
      <c r="BB28" s="94">
        <v>41113</v>
      </c>
      <c r="BC28" s="105" t="s">
        <v>72</v>
      </c>
      <c r="BD28" s="178" t="s">
        <v>81</v>
      </c>
      <c r="BE28" s="145" t="s">
        <v>84</v>
      </c>
    </row>
    <row r="29" spans="1:57" ht="15.75">
      <c r="A29" s="73"/>
      <c r="B29" s="74"/>
      <c r="C29" s="177"/>
      <c r="D29" s="74"/>
      <c r="E29" s="76"/>
      <c r="F29" s="76"/>
      <c r="G29" s="147"/>
      <c r="H29" s="143"/>
      <c r="I29" s="148"/>
      <c r="J29" s="148"/>
      <c r="K29" s="148"/>
      <c r="L29" s="148"/>
      <c r="M29" s="149"/>
      <c r="N29" s="149"/>
      <c r="O29" s="150"/>
      <c r="P29" s="150"/>
      <c r="Q29" s="143"/>
      <c r="R29" s="138" t="s">
        <v>96</v>
      </c>
      <c r="S29" s="179"/>
      <c r="T29" s="180">
        <f>T26+T27+T28</f>
        <v>1251959.47</v>
      </c>
      <c r="U29" s="85"/>
      <c r="V29" s="86"/>
      <c r="W29" s="143"/>
      <c r="X29" s="144"/>
      <c r="Y29" s="98"/>
      <c r="Z29" s="98"/>
      <c r="AA29" s="87"/>
      <c r="AB29" s="86"/>
      <c r="AC29" s="98"/>
      <c r="AD29" s="86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70"/>
      <c r="AX29" s="102"/>
      <c r="AY29" s="103"/>
      <c r="AZ29" s="102"/>
      <c r="BA29" s="94"/>
      <c r="BB29" s="94"/>
      <c r="BC29" s="105"/>
      <c r="BD29" s="178"/>
      <c r="BE29" s="176"/>
    </row>
    <row r="30" spans="1:57" s="36" customFormat="1" ht="15.75">
      <c r="A30" s="181">
        <v>6</v>
      </c>
      <c r="B30" s="182" t="s">
        <v>110</v>
      </c>
      <c r="C30" s="155">
        <v>630</v>
      </c>
      <c r="D30" s="183" t="s">
        <v>104</v>
      </c>
      <c r="E30" s="184" t="s">
        <v>67</v>
      </c>
      <c r="F30" s="185">
        <v>5</v>
      </c>
      <c r="G30" s="185" t="s">
        <v>70</v>
      </c>
      <c r="H30" s="185">
        <v>1</v>
      </c>
      <c r="I30" s="185">
        <v>11826.8</v>
      </c>
      <c r="J30" s="185">
        <v>10254</v>
      </c>
      <c r="K30" s="185">
        <v>6582.5</v>
      </c>
      <c r="L30" s="185">
        <v>5344.3</v>
      </c>
      <c r="M30" s="185">
        <v>221</v>
      </c>
      <c r="N30" s="185">
        <v>661</v>
      </c>
      <c r="O30" s="185" t="s">
        <v>57</v>
      </c>
      <c r="P30" s="185" t="s">
        <v>58</v>
      </c>
      <c r="Q30" s="185">
        <v>1978</v>
      </c>
      <c r="R30" s="186" t="s">
        <v>91</v>
      </c>
      <c r="S30" s="187"/>
      <c r="T30" s="188">
        <v>589.4</v>
      </c>
      <c r="U30" s="189">
        <v>9894569</v>
      </c>
      <c r="V30" s="188" t="s">
        <v>59</v>
      </c>
      <c r="W30" s="143"/>
      <c r="X30" s="144"/>
      <c r="Y30" s="190" t="s">
        <v>59</v>
      </c>
      <c r="Z30" s="190">
        <v>0</v>
      </c>
      <c r="AA30" s="191" t="e">
        <v>#VALUE!</v>
      </c>
      <c r="AB30" s="188"/>
      <c r="AC30" s="190">
        <v>0</v>
      </c>
      <c r="AD30" s="188"/>
      <c r="AE30" s="187">
        <v>0</v>
      </c>
      <c r="AF30" s="192"/>
      <c r="AG30" s="187">
        <v>0</v>
      </c>
      <c r="AH30" s="192"/>
      <c r="AI30" s="187" t="e">
        <v>#DIV/0!</v>
      </c>
      <c r="AJ30" s="192"/>
      <c r="AK30" s="187" t="e">
        <v>#DIV/0!</v>
      </c>
      <c r="AL30" s="193"/>
      <c r="AM30" s="194"/>
      <c r="AN30" s="195">
        <f>T30</f>
        <v>589.4</v>
      </c>
      <c r="AO30" s="196"/>
      <c r="AP30" s="197"/>
      <c r="AQ30" s="190"/>
      <c r="AR30" s="190"/>
      <c r="AS30" s="190"/>
      <c r="AT30" s="190"/>
      <c r="AU30" s="190"/>
      <c r="AV30" s="187">
        <v>1</v>
      </c>
      <c r="AW30" s="198"/>
      <c r="AX30" s="187"/>
      <c r="AY30" s="190">
        <f>SUM(AX30:AX32)</f>
        <v>2728319.32</v>
      </c>
      <c r="AZ30" s="190"/>
      <c r="BA30" s="199"/>
      <c r="BB30" s="199"/>
      <c r="BC30" s="151" t="s">
        <v>66</v>
      </c>
      <c r="BD30" s="152" t="s">
        <v>89</v>
      </c>
      <c r="BE30" s="153" t="s">
        <v>90</v>
      </c>
    </row>
    <row r="31" spans="1:57" ht="15.75">
      <c r="A31" s="73"/>
      <c r="B31" s="125" t="s">
        <v>94</v>
      </c>
      <c r="C31" s="177"/>
      <c r="D31" s="74"/>
      <c r="E31" s="76" t="s">
        <v>67</v>
      </c>
      <c r="F31" s="76"/>
      <c r="G31" s="147"/>
      <c r="H31" s="143"/>
      <c r="I31" s="148"/>
      <c r="J31" s="148"/>
      <c r="K31" s="148"/>
      <c r="L31" s="148"/>
      <c r="M31" s="149"/>
      <c r="N31" s="149"/>
      <c r="O31" s="150"/>
      <c r="P31" s="150"/>
      <c r="Q31" s="143"/>
      <c r="R31" s="175" t="s">
        <v>60</v>
      </c>
      <c r="S31" s="89"/>
      <c r="T31" s="86">
        <v>27283.19</v>
      </c>
      <c r="U31" s="85"/>
      <c r="V31" s="86" t="s">
        <v>59</v>
      </c>
      <c r="W31" s="143"/>
      <c r="X31" s="144"/>
      <c r="Y31" s="86" t="s">
        <v>59</v>
      </c>
      <c r="Z31" s="86"/>
      <c r="AA31" s="87" t="e">
        <v>#VALUE!</v>
      </c>
      <c r="AB31" s="86"/>
      <c r="AC31" s="86"/>
      <c r="AD31" s="86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171"/>
      <c r="AP31" s="93"/>
      <c r="AQ31" s="89"/>
      <c r="AR31" s="89"/>
      <c r="AS31" s="89"/>
      <c r="AT31" s="89"/>
      <c r="AU31" s="89"/>
      <c r="AV31" s="88">
        <v>1</v>
      </c>
      <c r="AW31" s="169"/>
      <c r="AX31" s="88"/>
      <c r="AY31" s="88"/>
      <c r="AZ31" s="89"/>
      <c r="BA31" s="94"/>
      <c r="BB31" s="94"/>
      <c r="BC31" s="99"/>
      <c r="BD31" s="89"/>
      <c r="BE31" s="176"/>
    </row>
    <row r="32" spans="1:57" ht="15.75">
      <c r="A32" s="73"/>
      <c r="B32" s="125" t="s">
        <v>95</v>
      </c>
      <c r="C32" s="177"/>
      <c r="D32" s="74"/>
      <c r="E32" s="76" t="s">
        <v>67</v>
      </c>
      <c r="F32" s="76"/>
      <c r="G32" s="147"/>
      <c r="H32" s="143"/>
      <c r="I32" s="148"/>
      <c r="J32" s="148"/>
      <c r="K32" s="148"/>
      <c r="L32" s="148"/>
      <c r="M32" s="149"/>
      <c r="N32" s="149"/>
      <c r="O32" s="150"/>
      <c r="P32" s="150"/>
      <c r="Q32" s="143"/>
      <c r="R32" s="96" t="s">
        <v>78</v>
      </c>
      <c r="S32" s="89">
        <v>2</v>
      </c>
      <c r="T32" s="86">
        <v>2728319.32</v>
      </c>
      <c r="U32" s="97"/>
      <c r="V32" s="86" t="s">
        <v>59</v>
      </c>
      <c r="W32" s="143"/>
      <c r="X32" s="144"/>
      <c r="Y32" s="98" t="s">
        <v>59</v>
      </c>
      <c r="Z32" s="98"/>
      <c r="AA32" s="87" t="e">
        <v>#VALUE!</v>
      </c>
      <c r="AB32" s="86"/>
      <c r="AC32" s="98"/>
      <c r="AD32" s="86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174">
        <f>T32</f>
        <v>2728319.32</v>
      </c>
      <c r="AO32" s="100">
        <v>1</v>
      </c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  <v>2728319.32</v>
      </c>
      <c r="AT32" s="102">
        <f>IF(AO32=100%,T32*AO32,"")</f>
        <v>2728319.32</v>
      </c>
      <c r="AU32" s="103">
        <f>IF(AO32=100%,AO32,"")</f>
        <v>1</v>
      </c>
      <c r="AV32" s="103">
        <f>AO32</f>
        <v>1</v>
      </c>
      <c r="AW32" s="170"/>
      <c r="AX32" s="102">
        <f>SUM(AQ32,AT32)</f>
        <v>2728319.32</v>
      </c>
      <c r="AY32" s="103"/>
      <c r="AZ32" s="102">
        <f>T32-(T32*AO32)</f>
        <v>0</v>
      </c>
      <c r="BA32" s="94">
        <v>40969</v>
      </c>
      <c r="BB32" s="94">
        <v>40998</v>
      </c>
      <c r="BC32" s="151" t="s">
        <v>66</v>
      </c>
      <c r="BD32" s="152" t="s">
        <v>89</v>
      </c>
      <c r="BE32" s="153" t="s">
        <v>90</v>
      </c>
    </row>
    <row r="33" spans="1:57" ht="15.75">
      <c r="A33" s="73"/>
      <c r="B33" s="125" t="s">
        <v>146</v>
      </c>
      <c r="C33" s="177"/>
      <c r="D33" s="74"/>
      <c r="E33" s="76"/>
      <c r="F33" s="76"/>
      <c r="G33" s="147"/>
      <c r="H33" s="143"/>
      <c r="I33" s="148"/>
      <c r="J33" s="148"/>
      <c r="K33" s="148"/>
      <c r="L33" s="148"/>
      <c r="M33" s="149"/>
      <c r="N33" s="149"/>
      <c r="O33" s="150"/>
      <c r="P33" s="150"/>
      <c r="Q33" s="143"/>
      <c r="R33" s="138" t="s">
        <v>96</v>
      </c>
      <c r="S33" s="179"/>
      <c r="T33" s="180">
        <f>T30+T31+T32</f>
        <v>2756191.9099999997</v>
      </c>
      <c r="U33" s="85"/>
      <c r="V33" s="86"/>
      <c r="W33" s="143"/>
      <c r="X33" s="144"/>
      <c r="Y33" s="98"/>
      <c r="Z33" s="98"/>
      <c r="AA33" s="87"/>
      <c r="AB33" s="86"/>
      <c r="AC33" s="98"/>
      <c r="AD33" s="86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70"/>
      <c r="AX33" s="102"/>
      <c r="AY33" s="103"/>
      <c r="AZ33" s="102"/>
      <c r="BA33" s="94"/>
      <c r="BB33" s="94"/>
      <c r="BC33" s="105"/>
      <c r="BD33" s="178"/>
      <c r="BE33" s="176"/>
    </row>
    <row r="34" spans="1:57" ht="15.75">
      <c r="A34" s="181">
        <v>7</v>
      </c>
      <c r="B34" s="182" t="s">
        <v>129</v>
      </c>
      <c r="C34" s="177">
        <v>659</v>
      </c>
      <c r="D34" s="183" t="s">
        <v>130</v>
      </c>
      <c r="E34" s="184" t="s">
        <v>67</v>
      </c>
      <c r="F34" s="185">
        <v>5</v>
      </c>
      <c r="G34" s="185" t="s">
        <v>68</v>
      </c>
      <c r="H34" s="185">
        <v>1</v>
      </c>
      <c r="I34" s="185">
        <v>16529.9</v>
      </c>
      <c r="J34" s="185">
        <v>12756</v>
      </c>
      <c r="K34" s="185">
        <v>8235.7</v>
      </c>
      <c r="L34" s="185">
        <v>6924.45</v>
      </c>
      <c r="M34" s="185">
        <v>258</v>
      </c>
      <c r="N34" s="185">
        <v>836</v>
      </c>
      <c r="O34" s="185" t="s">
        <v>57</v>
      </c>
      <c r="P34" s="185" t="s">
        <v>58</v>
      </c>
      <c r="Q34" s="185">
        <v>1984</v>
      </c>
      <c r="R34" s="186" t="s">
        <v>91</v>
      </c>
      <c r="S34" s="187"/>
      <c r="T34" s="188">
        <v>72790</v>
      </c>
      <c r="U34" s="189">
        <v>15092944.100000001</v>
      </c>
      <c r="V34" s="188" t="s">
        <v>59</v>
      </c>
      <c r="W34" s="143"/>
      <c r="X34" s="144"/>
      <c r="Y34" s="190" t="s">
        <v>59</v>
      </c>
      <c r="Z34" s="190">
        <v>0</v>
      </c>
      <c r="AA34" s="191" t="e">
        <v>#VALUE!</v>
      </c>
      <c r="AB34" s="188"/>
      <c r="AC34" s="190">
        <v>0</v>
      </c>
      <c r="AD34" s="188"/>
      <c r="AE34" s="187">
        <v>0</v>
      </c>
      <c r="AF34" s="192"/>
      <c r="AG34" s="187">
        <v>0</v>
      </c>
      <c r="AH34" s="192"/>
      <c r="AI34" s="187" t="e">
        <v>#DIV/0!</v>
      </c>
      <c r="AJ34" s="192"/>
      <c r="AK34" s="187" t="e">
        <v>#DIV/0!</v>
      </c>
      <c r="AL34" s="193"/>
      <c r="AM34" s="194"/>
      <c r="AN34" s="195">
        <f>T34</f>
        <v>72790</v>
      </c>
      <c r="AO34" s="196"/>
      <c r="AP34" s="197"/>
      <c r="AQ34" s="190"/>
      <c r="AR34" s="190"/>
      <c r="AS34" s="190"/>
      <c r="AT34" s="190"/>
      <c r="AU34" s="190"/>
      <c r="AV34" s="187"/>
      <c r="AW34" s="198"/>
      <c r="AX34" s="187"/>
      <c r="AY34" s="190"/>
      <c r="AZ34" s="190"/>
      <c r="BA34" s="199"/>
      <c r="BB34" s="199"/>
      <c r="BC34" s="151" t="s">
        <v>73</v>
      </c>
      <c r="BD34" s="154" t="s">
        <v>86</v>
      </c>
      <c r="BE34" s="145" t="s">
        <v>85</v>
      </c>
    </row>
    <row r="35" spans="1:57" ht="15.75">
      <c r="A35" s="73"/>
      <c r="B35" s="125" t="s">
        <v>94</v>
      </c>
      <c r="C35" s="155"/>
      <c r="D35" s="74"/>
      <c r="E35" s="76" t="s">
        <v>67</v>
      </c>
      <c r="F35" s="76"/>
      <c r="G35" s="147"/>
      <c r="H35" s="143"/>
      <c r="I35" s="148"/>
      <c r="J35" s="148"/>
      <c r="K35" s="148"/>
      <c r="L35" s="148"/>
      <c r="M35" s="149"/>
      <c r="N35" s="149"/>
      <c r="O35" s="150"/>
      <c r="P35" s="150"/>
      <c r="Q35" s="143"/>
      <c r="R35" s="175" t="s">
        <v>60</v>
      </c>
      <c r="S35" s="89"/>
      <c r="T35" s="86">
        <v>67089.19</v>
      </c>
      <c r="U35" s="85"/>
      <c r="V35" s="86" t="s">
        <v>59</v>
      </c>
      <c r="W35" s="143"/>
      <c r="X35" s="144"/>
      <c r="Y35" s="86" t="s">
        <v>59</v>
      </c>
      <c r="Z35" s="86"/>
      <c r="AA35" s="87" t="e">
        <v>#VALUE!</v>
      </c>
      <c r="AB35" s="86"/>
      <c r="AC35" s="86"/>
      <c r="AD35" s="86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171"/>
      <c r="AP35" s="93"/>
      <c r="AQ35" s="89"/>
      <c r="AR35" s="89"/>
      <c r="AS35" s="89"/>
      <c r="AT35" s="89"/>
      <c r="AU35" s="89"/>
      <c r="AV35" s="88"/>
      <c r="AW35" s="169"/>
      <c r="AX35" s="88"/>
      <c r="AY35" s="88"/>
      <c r="AZ35" s="89"/>
      <c r="BA35" s="94"/>
      <c r="BB35" s="94"/>
      <c r="BC35" s="99"/>
      <c r="BD35" s="89"/>
      <c r="BE35" s="37"/>
    </row>
    <row r="36" spans="1:57" ht="15.75">
      <c r="A36" s="73"/>
      <c r="B36" s="125" t="s">
        <v>93</v>
      </c>
      <c r="C36" s="177"/>
      <c r="D36" s="74"/>
      <c r="E36" s="76" t="s">
        <v>67</v>
      </c>
      <c r="F36" s="76"/>
      <c r="G36" s="147"/>
      <c r="H36" s="143"/>
      <c r="I36" s="148"/>
      <c r="J36" s="148"/>
      <c r="K36" s="148"/>
      <c r="L36" s="148"/>
      <c r="M36" s="149"/>
      <c r="N36" s="149"/>
      <c r="O36" s="150"/>
      <c r="P36" s="150"/>
      <c r="Q36" s="143"/>
      <c r="R36" s="96" t="s">
        <v>102</v>
      </c>
      <c r="S36" s="89">
        <v>670.21</v>
      </c>
      <c r="T36" s="86">
        <v>2232493</v>
      </c>
      <c r="U36" s="97"/>
      <c r="V36" s="86" t="s">
        <v>59</v>
      </c>
      <c r="W36" s="143"/>
      <c r="X36" s="144"/>
      <c r="Y36" s="98" t="s">
        <v>59</v>
      </c>
      <c r="Z36" s="98"/>
      <c r="AA36" s="87" t="e">
        <v>#VALUE!</v>
      </c>
      <c r="AB36" s="86"/>
      <c r="AC36" s="98"/>
      <c r="AD36" s="86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>
        <v>0.98</v>
      </c>
      <c r="AP36" s="101"/>
      <c r="AQ36" s="102"/>
      <c r="AR36" s="103"/>
      <c r="AS36" s="102"/>
      <c r="AT36" s="102"/>
      <c r="AU36" s="103"/>
      <c r="AV36" s="103"/>
      <c r="AW36" s="170">
        <v>3</v>
      </c>
      <c r="AX36" s="102"/>
      <c r="AY36" s="103"/>
      <c r="AZ36" s="102"/>
      <c r="BA36" s="94">
        <v>40954</v>
      </c>
      <c r="BB36" s="94">
        <v>41113</v>
      </c>
      <c r="BC36" s="105" t="s">
        <v>72</v>
      </c>
      <c r="BD36" s="178" t="s">
        <v>81</v>
      </c>
      <c r="BE36" s="145" t="s">
        <v>84</v>
      </c>
    </row>
    <row r="37" spans="1:57" ht="15.75">
      <c r="A37" s="73"/>
      <c r="B37" s="74"/>
      <c r="C37" s="177"/>
      <c r="D37" s="74"/>
      <c r="E37" s="76" t="s">
        <v>67</v>
      </c>
      <c r="F37" s="76"/>
      <c r="G37" s="147"/>
      <c r="H37" s="143"/>
      <c r="I37" s="148"/>
      <c r="J37" s="148"/>
      <c r="K37" s="148"/>
      <c r="L37" s="148"/>
      <c r="M37" s="149"/>
      <c r="N37" s="149"/>
      <c r="O37" s="150"/>
      <c r="P37" s="150"/>
      <c r="Q37" s="143"/>
      <c r="R37" s="96" t="s">
        <v>62</v>
      </c>
      <c r="S37" s="89">
        <v>2680.51</v>
      </c>
      <c r="T37" s="86">
        <v>4476425.59</v>
      </c>
      <c r="U37" s="85"/>
      <c r="V37" s="86" t="s">
        <v>59</v>
      </c>
      <c r="W37" s="143"/>
      <c r="X37" s="144"/>
      <c r="Y37" s="98" t="s">
        <v>59</v>
      </c>
      <c r="Z37" s="98"/>
      <c r="AA37" s="87" t="e">
        <v>#VALUE!</v>
      </c>
      <c r="AB37" s="86"/>
      <c r="AC37" s="98"/>
      <c r="AD37" s="86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>
        <v>4143030.75</v>
      </c>
      <c r="AO37" s="100">
        <v>1</v>
      </c>
      <c r="AP37" s="101"/>
      <c r="AQ37" s="102"/>
      <c r="AR37" s="103"/>
      <c r="AS37" s="102"/>
      <c r="AT37" s="102"/>
      <c r="AU37" s="103"/>
      <c r="AV37" s="103"/>
      <c r="AW37" s="170"/>
      <c r="AX37" s="102"/>
      <c r="AY37" s="103"/>
      <c r="AZ37" s="102"/>
      <c r="BA37" s="94">
        <v>41061</v>
      </c>
      <c r="BB37" s="94">
        <v>41113</v>
      </c>
      <c r="BC37" s="151" t="s">
        <v>73</v>
      </c>
      <c r="BD37" s="154" t="s">
        <v>86</v>
      </c>
      <c r="BE37" s="145" t="s">
        <v>85</v>
      </c>
    </row>
    <row r="38" spans="1:57" ht="15.75">
      <c r="A38" s="73"/>
      <c r="B38" s="74"/>
      <c r="C38" s="155"/>
      <c r="D38" s="74"/>
      <c r="E38" s="76"/>
      <c r="F38" s="76"/>
      <c r="G38" s="147"/>
      <c r="H38" s="143"/>
      <c r="I38" s="148"/>
      <c r="J38" s="148"/>
      <c r="K38" s="148"/>
      <c r="L38" s="148"/>
      <c r="M38" s="149"/>
      <c r="N38" s="149"/>
      <c r="O38" s="150"/>
      <c r="P38" s="150"/>
      <c r="Q38" s="143"/>
      <c r="R38" s="138" t="s">
        <v>96</v>
      </c>
      <c r="S38" s="179"/>
      <c r="T38" s="180">
        <f>T34+T35+T36+T37</f>
        <v>6848797.779999999</v>
      </c>
      <c r="U38" s="85"/>
      <c r="V38" s="86"/>
      <c r="W38" s="143"/>
      <c r="X38" s="144"/>
      <c r="Y38" s="98"/>
      <c r="Z38" s="98"/>
      <c r="AA38" s="87"/>
      <c r="AB38" s="86"/>
      <c r="AC38" s="98"/>
      <c r="AD38" s="86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70"/>
      <c r="AX38" s="102"/>
      <c r="AY38" s="103"/>
      <c r="AZ38" s="102"/>
      <c r="BA38" s="94"/>
      <c r="BB38" s="94"/>
      <c r="BC38" s="105"/>
      <c r="BD38" s="178"/>
      <c r="BE38" s="37"/>
    </row>
    <row r="39" spans="1:57" ht="15.75">
      <c r="A39" s="181">
        <v>8</v>
      </c>
      <c r="B39" s="182" t="s">
        <v>132</v>
      </c>
      <c r="C39" s="177">
        <v>664</v>
      </c>
      <c r="D39" s="183" t="s">
        <v>134</v>
      </c>
      <c r="E39" s="184" t="s">
        <v>67</v>
      </c>
      <c r="F39" s="185">
        <v>9</v>
      </c>
      <c r="G39" s="185" t="s">
        <v>65</v>
      </c>
      <c r="H39" s="185">
        <v>2</v>
      </c>
      <c r="I39" s="185">
        <v>19741.5</v>
      </c>
      <c r="J39" s="185">
        <v>9798.2</v>
      </c>
      <c r="K39" s="185">
        <v>9798.2</v>
      </c>
      <c r="L39" s="185">
        <v>7054.7</v>
      </c>
      <c r="M39" s="185">
        <v>285</v>
      </c>
      <c r="N39" s="185">
        <v>918</v>
      </c>
      <c r="O39" s="185" t="s">
        <v>57</v>
      </c>
      <c r="P39" s="185" t="s">
        <v>58</v>
      </c>
      <c r="Q39" s="185">
        <v>1985</v>
      </c>
      <c r="R39" s="186" t="s">
        <v>91</v>
      </c>
      <c r="S39" s="187"/>
      <c r="T39" s="188">
        <v>18017</v>
      </c>
      <c r="U39" s="189">
        <v>2317139</v>
      </c>
      <c r="V39" s="188" t="s">
        <v>59</v>
      </c>
      <c r="W39" s="143"/>
      <c r="X39" s="144"/>
      <c r="Y39" s="190" t="s">
        <v>59</v>
      </c>
      <c r="Z39" s="190">
        <v>0</v>
      </c>
      <c r="AA39" s="191" t="e">
        <v>#VALUE!</v>
      </c>
      <c r="AB39" s="188"/>
      <c r="AC39" s="190">
        <v>0</v>
      </c>
      <c r="AD39" s="188"/>
      <c r="AE39" s="187">
        <v>0</v>
      </c>
      <c r="AF39" s="192"/>
      <c r="AG39" s="187">
        <v>0</v>
      </c>
      <c r="AH39" s="192"/>
      <c r="AI39" s="187" t="e">
        <v>#DIV/0!</v>
      </c>
      <c r="AJ39" s="192"/>
      <c r="AK39" s="187" t="e">
        <v>#DIV/0!</v>
      </c>
      <c r="AL39" s="193"/>
      <c r="AM39" s="194"/>
      <c r="AN39" s="195">
        <f>T39</f>
        <v>18017</v>
      </c>
      <c r="AO39" s="196"/>
      <c r="AP39" s="197"/>
      <c r="AQ39" s="190"/>
      <c r="AR39" s="190"/>
      <c r="AS39" s="190"/>
      <c r="AT39" s="190"/>
      <c r="AU39" s="190"/>
      <c r="AV39" s="187"/>
      <c r="AW39" s="198"/>
      <c r="AX39" s="187"/>
      <c r="AY39" s="190"/>
      <c r="AZ39" s="190"/>
      <c r="BA39" s="199"/>
      <c r="BB39" s="199"/>
      <c r="BC39" s="151" t="s">
        <v>73</v>
      </c>
      <c r="BD39" s="154" t="s">
        <v>86</v>
      </c>
      <c r="BE39" s="145" t="s">
        <v>85</v>
      </c>
    </row>
    <row r="40" spans="1:57" ht="15.75">
      <c r="A40" s="73"/>
      <c r="B40" s="125" t="s">
        <v>92</v>
      </c>
      <c r="C40" s="177"/>
      <c r="D40" s="74"/>
      <c r="E40" s="76" t="s">
        <v>67</v>
      </c>
      <c r="F40" s="76"/>
      <c r="G40" s="147"/>
      <c r="H40" s="143"/>
      <c r="I40" s="148"/>
      <c r="J40" s="148"/>
      <c r="K40" s="148"/>
      <c r="L40" s="148"/>
      <c r="M40" s="149"/>
      <c r="N40" s="149"/>
      <c r="O40" s="150"/>
      <c r="P40" s="150"/>
      <c r="Q40" s="143"/>
      <c r="R40" s="175" t="s">
        <v>60</v>
      </c>
      <c r="S40" s="89"/>
      <c r="T40" s="86">
        <v>3366.17</v>
      </c>
      <c r="U40" s="85"/>
      <c r="V40" s="86" t="s">
        <v>59</v>
      </c>
      <c r="W40" s="143"/>
      <c r="X40" s="144"/>
      <c r="Y40" s="86" t="s">
        <v>59</v>
      </c>
      <c r="Z40" s="86"/>
      <c r="AA40" s="87" t="e">
        <v>#VALUE!</v>
      </c>
      <c r="AB40" s="86"/>
      <c r="AC40" s="86"/>
      <c r="AD40" s="86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171"/>
      <c r="AP40" s="93"/>
      <c r="AQ40" s="89"/>
      <c r="AR40" s="89"/>
      <c r="AS40" s="89"/>
      <c r="AT40" s="89"/>
      <c r="AU40" s="89"/>
      <c r="AV40" s="88"/>
      <c r="AW40" s="169"/>
      <c r="AX40" s="88"/>
      <c r="AY40" s="88"/>
      <c r="AZ40" s="89"/>
      <c r="BA40" s="94"/>
      <c r="BB40" s="94"/>
      <c r="BC40" s="99"/>
      <c r="BD40" s="89"/>
      <c r="BE40" s="37"/>
    </row>
    <row r="41" spans="1:57" ht="15.75">
      <c r="A41" s="73"/>
      <c r="B41" s="125" t="s">
        <v>93</v>
      </c>
      <c r="C41" s="155"/>
      <c r="D41" s="74"/>
      <c r="E41" s="76" t="s">
        <v>67</v>
      </c>
      <c r="F41" s="76"/>
      <c r="G41" s="147"/>
      <c r="H41" s="143"/>
      <c r="I41" s="148"/>
      <c r="J41" s="148"/>
      <c r="K41" s="148"/>
      <c r="L41" s="148"/>
      <c r="M41" s="149"/>
      <c r="N41" s="149"/>
      <c r="O41" s="150"/>
      <c r="P41" s="150"/>
      <c r="Q41" s="143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174">
        <f>T41</f>
        <v>336617</v>
      </c>
      <c r="AO41" s="100">
        <v>1</v>
      </c>
      <c r="AP41" s="101"/>
      <c r="AQ41" s="102"/>
      <c r="AR41" s="103"/>
      <c r="AS41" s="102"/>
      <c r="AT41" s="102"/>
      <c r="AU41" s="103"/>
      <c r="AV41" s="103"/>
      <c r="AW41" s="170"/>
      <c r="AX41" s="102"/>
      <c r="AY41" s="103"/>
      <c r="AZ41" s="102"/>
      <c r="BA41" s="94">
        <v>40954</v>
      </c>
      <c r="BB41" s="94">
        <v>41113</v>
      </c>
      <c r="BC41" s="105" t="s">
        <v>74</v>
      </c>
      <c r="BD41" s="178" t="s">
        <v>145</v>
      </c>
      <c r="BE41" s="145" t="s">
        <v>141</v>
      </c>
    </row>
    <row r="42" spans="1:57" ht="15.75">
      <c r="A42" s="73"/>
      <c r="B42" s="125"/>
      <c r="C42" s="156"/>
      <c r="D42" s="74"/>
      <c r="E42" s="76"/>
      <c r="F42" s="76"/>
      <c r="G42" s="147"/>
      <c r="H42" s="143"/>
      <c r="I42" s="148"/>
      <c r="J42" s="148"/>
      <c r="K42" s="148"/>
      <c r="L42" s="148"/>
      <c r="M42" s="149"/>
      <c r="N42" s="149"/>
      <c r="O42" s="150"/>
      <c r="P42" s="150"/>
      <c r="Q42" s="143"/>
      <c r="R42" s="138" t="s">
        <v>96</v>
      </c>
      <c r="S42" s="179"/>
      <c r="T42" s="200">
        <f>T39+T40+T41</f>
        <v>358000.17</v>
      </c>
      <c r="U42" s="85"/>
      <c r="V42" s="131"/>
      <c r="W42" s="157"/>
      <c r="X42" s="158"/>
      <c r="Y42" s="130"/>
      <c r="Z42" s="130"/>
      <c r="AA42" s="87"/>
      <c r="AB42" s="131"/>
      <c r="AC42" s="130"/>
      <c r="AD42" s="131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70"/>
      <c r="AX42" s="132"/>
      <c r="AY42" s="133"/>
      <c r="AZ42" s="132"/>
      <c r="BA42" s="94"/>
      <c r="BB42" s="135"/>
      <c r="BC42" s="136"/>
      <c r="BD42" s="105"/>
      <c r="BE42" s="37"/>
    </row>
    <row r="43" spans="1:57" s="36" customFormat="1" ht="15.75">
      <c r="A43" s="181">
        <v>9</v>
      </c>
      <c r="B43" s="182" t="s">
        <v>115</v>
      </c>
      <c r="C43" s="177">
        <v>659</v>
      </c>
      <c r="D43" s="183" t="s">
        <v>116</v>
      </c>
      <c r="E43" s="184" t="s">
        <v>67</v>
      </c>
      <c r="F43" s="185">
        <v>5</v>
      </c>
      <c r="G43" s="185" t="s">
        <v>68</v>
      </c>
      <c r="H43" s="185">
        <v>1</v>
      </c>
      <c r="I43" s="185">
        <v>16529.9</v>
      </c>
      <c r="J43" s="185">
        <v>12756</v>
      </c>
      <c r="K43" s="185">
        <v>8235.7</v>
      </c>
      <c r="L43" s="185">
        <v>6924.45</v>
      </c>
      <c r="M43" s="185">
        <v>258</v>
      </c>
      <c r="N43" s="185">
        <v>836</v>
      </c>
      <c r="O43" s="185" t="s">
        <v>57</v>
      </c>
      <c r="P43" s="185" t="s">
        <v>58</v>
      </c>
      <c r="Q43" s="185">
        <v>1984</v>
      </c>
      <c r="R43" s="186" t="s">
        <v>91</v>
      </c>
      <c r="S43" s="187"/>
      <c r="T43" s="188">
        <v>65248</v>
      </c>
      <c r="U43" s="189">
        <v>15092944.100000001</v>
      </c>
      <c r="V43" s="188" t="s">
        <v>59</v>
      </c>
      <c r="W43" s="143"/>
      <c r="X43" s="144"/>
      <c r="Y43" s="190" t="s">
        <v>59</v>
      </c>
      <c r="Z43" s="190">
        <v>0</v>
      </c>
      <c r="AA43" s="191" t="e">
        <v>#VALUE!</v>
      </c>
      <c r="AB43" s="188"/>
      <c r="AC43" s="190">
        <v>0</v>
      </c>
      <c r="AD43" s="188"/>
      <c r="AE43" s="187">
        <v>0</v>
      </c>
      <c r="AF43" s="192"/>
      <c r="AG43" s="187">
        <v>0</v>
      </c>
      <c r="AH43" s="192"/>
      <c r="AI43" s="187" t="e">
        <v>#DIV/0!</v>
      </c>
      <c r="AJ43" s="192"/>
      <c r="AK43" s="187" t="e">
        <v>#DIV/0!</v>
      </c>
      <c r="AL43" s="193"/>
      <c r="AM43" s="194"/>
      <c r="AN43" s="195">
        <f>T43</f>
        <v>65248</v>
      </c>
      <c r="AO43" s="196"/>
      <c r="AP43" s="197"/>
      <c r="AQ43" s="190"/>
      <c r="AR43" s="190"/>
      <c r="AS43" s="190"/>
      <c r="AT43" s="190"/>
      <c r="AU43" s="190"/>
      <c r="AV43" s="187"/>
      <c r="AW43" s="198"/>
      <c r="AX43" s="187"/>
      <c r="AY43" s="190"/>
      <c r="AZ43" s="190"/>
      <c r="BA43" s="199"/>
      <c r="BB43" s="199"/>
      <c r="BC43" s="151" t="s">
        <v>73</v>
      </c>
      <c r="BD43" s="154" t="s">
        <v>86</v>
      </c>
      <c r="BE43" s="145" t="s">
        <v>85</v>
      </c>
    </row>
    <row r="44" spans="1:57" ht="15.75">
      <c r="A44" s="73"/>
      <c r="B44" s="125" t="s">
        <v>92</v>
      </c>
      <c r="C44" s="155"/>
      <c r="D44" s="74"/>
      <c r="E44" s="76" t="s">
        <v>67</v>
      </c>
      <c r="F44" s="76"/>
      <c r="G44" s="147"/>
      <c r="H44" s="143"/>
      <c r="I44" s="148"/>
      <c r="J44" s="148"/>
      <c r="K44" s="148"/>
      <c r="L44" s="148"/>
      <c r="M44" s="149"/>
      <c r="N44" s="149"/>
      <c r="O44" s="150"/>
      <c r="P44" s="150"/>
      <c r="Q44" s="143"/>
      <c r="R44" s="175" t="s">
        <v>60</v>
      </c>
      <c r="S44" s="89"/>
      <c r="T44" s="86">
        <v>14378.59</v>
      </c>
      <c r="U44" s="85"/>
      <c r="V44" s="86" t="s">
        <v>59</v>
      </c>
      <c r="W44" s="143"/>
      <c r="X44" s="144"/>
      <c r="Y44" s="86" t="s">
        <v>59</v>
      </c>
      <c r="Z44" s="86"/>
      <c r="AA44" s="87" t="e">
        <v>#VALUE!</v>
      </c>
      <c r="AB44" s="86"/>
      <c r="AC44" s="86"/>
      <c r="AD44" s="86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171"/>
      <c r="AP44" s="93"/>
      <c r="AQ44" s="89"/>
      <c r="AR44" s="89"/>
      <c r="AS44" s="89"/>
      <c r="AT44" s="89"/>
      <c r="AU44" s="89"/>
      <c r="AV44" s="88"/>
      <c r="AW44" s="169"/>
      <c r="AX44" s="88"/>
      <c r="AY44" s="88"/>
      <c r="AZ44" s="89"/>
      <c r="BA44" s="94"/>
      <c r="BB44" s="94"/>
      <c r="BC44" s="99"/>
      <c r="BD44" s="89"/>
      <c r="BE44" s="176"/>
    </row>
    <row r="45" spans="1:57" ht="15.75">
      <c r="A45" s="73"/>
      <c r="B45" s="125" t="s">
        <v>121</v>
      </c>
      <c r="C45" s="177"/>
      <c r="D45" s="74"/>
      <c r="E45" s="76" t="s">
        <v>67</v>
      </c>
      <c r="F45" s="76"/>
      <c r="G45" s="147"/>
      <c r="H45" s="143"/>
      <c r="I45" s="148"/>
      <c r="J45" s="148"/>
      <c r="K45" s="148"/>
      <c r="L45" s="148"/>
      <c r="M45" s="149"/>
      <c r="N45" s="149"/>
      <c r="O45" s="150"/>
      <c r="P45" s="150"/>
      <c r="Q45" s="143"/>
      <c r="R45" s="96" t="s">
        <v>102</v>
      </c>
      <c r="S45" s="89">
        <v>1354</v>
      </c>
      <c r="T45" s="86">
        <v>1437859</v>
      </c>
      <c r="U45" s="97"/>
      <c r="V45" s="86" t="s">
        <v>59</v>
      </c>
      <c r="W45" s="143"/>
      <c r="X45" s="144"/>
      <c r="Y45" s="98" t="s">
        <v>59</v>
      </c>
      <c r="Z45" s="98"/>
      <c r="AA45" s="87" t="e">
        <v>#VALUE!</v>
      </c>
      <c r="AB45" s="86"/>
      <c r="AC45" s="98"/>
      <c r="AD45" s="86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>
        <v>0.98</v>
      </c>
      <c r="AP45" s="101"/>
      <c r="AQ45" s="102"/>
      <c r="AR45" s="103"/>
      <c r="AS45" s="102"/>
      <c r="AT45" s="102"/>
      <c r="AU45" s="103"/>
      <c r="AV45" s="103"/>
      <c r="AW45" s="170">
        <v>3</v>
      </c>
      <c r="AX45" s="102"/>
      <c r="AY45" s="103"/>
      <c r="AZ45" s="102"/>
      <c r="BA45" s="94">
        <v>40954</v>
      </c>
      <c r="BB45" s="94">
        <v>41113</v>
      </c>
      <c r="BC45" s="105" t="s">
        <v>72</v>
      </c>
      <c r="BD45" s="178" t="s">
        <v>81</v>
      </c>
      <c r="BE45" s="145" t="s">
        <v>84</v>
      </c>
    </row>
    <row r="46" spans="1:57" ht="15.75">
      <c r="A46" s="73"/>
      <c r="B46" s="74"/>
      <c r="C46" s="155"/>
      <c r="D46" s="74"/>
      <c r="E46" s="76"/>
      <c r="F46" s="76"/>
      <c r="G46" s="147"/>
      <c r="H46" s="143"/>
      <c r="I46" s="148"/>
      <c r="J46" s="148"/>
      <c r="K46" s="148"/>
      <c r="L46" s="148"/>
      <c r="M46" s="149"/>
      <c r="N46" s="149"/>
      <c r="O46" s="150"/>
      <c r="P46" s="150"/>
      <c r="Q46" s="143"/>
      <c r="R46" s="138" t="s">
        <v>96</v>
      </c>
      <c r="S46" s="179"/>
      <c r="T46" s="180">
        <f>T43+T44+T45</f>
        <v>1517485.59</v>
      </c>
      <c r="U46" s="85"/>
      <c r="V46" s="86"/>
      <c r="W46" s="143"/>
      <c r="X46" s="144"/>
      <c r="Y46" s="98"/>
      <c r="Z46" s="98"/>
      <c r="AA46" s="87"/>
      <c r="AB46" s="86"/>
      <c r="AC46" s="98"/>
      <c r="AD46" s="86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70"/>
      <c r="AX46" s="102"/>
      <c r="AY46" s="103"/>
      <c r="AZ46" s="102"/>
      <c r="BA46" s="94"/>
      <c r="BB46" s="94"/>
      <c r="BC46" s="105"/>
      <c r="BD46" s="178"/>
      <c r="BE46" s="176"/>
    </row>
    <row r="47" spans="1:57" s="37" customFormat="1" ht="15.75">
      <c r="A47" s="181">
        <v>10</v>
      </c>
      <c r="B47" s="182" t="s">
        <v>120</v>
      </c>
      <c r="C47" s="177">
        <v>659</v>
      </c>
      <c r="D47" s="183" t="s">
        <v>122</v>
      </c>
      <c r="E47" s="184" t="s">
        <v>67</v>
      </c>
      <c r="F47" s="185">
        <v>5</v>
      </c>
      <c r="G47" s="185" t="s">
        <v>68</v>
      </c>
      <c r="H47" s="185">
        <v>1</v>
      </c>
      <c r="I47" s="185">
        <v>16529.9</v>
      </c>
      <c r="J47" s="185">
        <v>12756</v>
      </c>
      <c r="K47" s="185">
        <v>8235.7</v>
      </c>
      <c r="L47" s="185">
        <v>6924.45</v>
      </c>
      <c r="M47" s="185">
        <v>258</v>
      </c>
      <c r="N47" s="185">
        <v>836</v>
      </c>
      <c r="O47" s="185" t="s">
        <v>57</v>
      </c>
      <c r="P47" s="185" t="s">
        <v>58</v>
      </c>
      <c r="Q47" s="185">
        <v>1984</v>
      </c>
      <c r="R47" s="186" t="s">
        <v>91</v>
      </c>
      <c r="S47" s="187"/>
      <c r="T47" s="188">
        <v>589.4</v>
      </c>
      <c r="U47" s="189">
        <v>15092944.100000001</v>
      </c>
      <c r="V47" s="188" t="s">
        <v>59</v>
      </c>
      <c r="W47" s="143"/>
      <c r="X47" s="144"/>
      <c r="Y47" s="190" t="s">
        <v>59</v>
      </c>
      <c r="Z47" s="190">
        <v>0</v>
      </c>
      <c r="AA47" s="191" t="e">
        <v>#VALUE!</v>
      </c>
      <c r="AB47" s="188"/>
      <c r="AC47" s="190">
        <v>0</v>
      </c>
      <c r="AD47" s="188"/>
      <c r="AE47" s="187">
        <v>0</v>
      </c>
      <c r="AF47" s="192"/>
      <c r="AG47" s="187">
        <v>0</v>
      </c>
      <c r="AH47" s="192"/>
      <c r="AI47" s="187" t="e">
        <v>#DIV/0!</v>
      </c>
      <c r="AJ47" s="192"/>
      <c r="AK47" s="187" t="e">
        <v>#DIV/0!</v>
      </c>
      <c r="AL47" s="193"/>
      <c r="AM47" s="194"/>
      <c r="AN47" s="195">
        <f>T47</f>
        <v>589.4</v>
      </c>
      <c r="AO47" s="196"/>
      <c r="AP47" s="197"/>
      <c r="AQ47" s="190"/>
      <c r="AR47" s="190"/>
      <c r="AS47" s="190"/>
      <c r="AT47" s="190"/>
      <c r="AU47" s="190"/>
      <c r="AV47" s="187"/>
      <c r="AW47" s="198"/>
      <c r="AX47" s="187"/>
      <c r="AY47" s="190"/>
      <c r="AZ47" s="190"/>
      <c r="BA47" s="199"/>
      <c r="BB47" s="199"/>
      <c r="BC47" s="151" t="s">
        <v>66</v>
      </c>
      <c r="BD47" s="152" t="s">
        <v>89</v>
      </c>
      <c r="BE47" s="153" t="s">
        <v>90</v>
      </c>
    </row>
    <row r="48" spans="1:57" s="37" customFormat="1" ht="15.75">
      <c r="A48" s="73"/>
      <c r="B48" s="125" t="s">
        <v>94</v>
      </c>
      <c r="C48" s="155"/>
      <c r="D48" s="74"/>
      <c r="E48" s="76" t="s">
        <v>67</v>
      </c>
      <c r="F48" s="76"/>
      <c r="G48" s="147"/>
      <c r="H48" s="143"/>
      <c r="I48" s="148"/>
      <c r="J48" s="148"/>
      <c r="K48" s="148"/>
      <c r="L48" s="148"/>
      <c r="M48" s="149"/>
      <c r="N48" s="149"/>
      <c r="O48" s="150"/>
      <c r="P48" s="150"/>
      <c r="Q48" s="143"/>
      <c r="R48" s="175" t="s">
        <v>60</v>
      </c>
      <c r="S48" s="89"/>
      <c r="T48" s="86">
        <v>111940.08</v>
      </c>
      <c r="U48" s="85"/>
      <c r="V48" s="86" t="s">
        <v>59</v>
      </c>
      <c r="W48" s="143"/>
      <c r="X48" s="144"/>
      <c r="Y48" s="86" t="s">
        <v>59</v>
      </c>
      <c r="Z48" s="86"/>
      <c r="AA48" s="87" t="e">
        <v>#VALUE!</v>
      </c>
      <c r="AB48" s="86"/>
      <c r="AC48" s="86"/>
      <c r="AD48" s="86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171"/>
      <c r="AP48" s="93"/>
      <c r="AQ48" s="89"/>
      <c r="AR48" s="89"/>
      <c r="AS48" s="89"/>
      <c r="AT48" s="89"/>
      <c r="AU48" s="89"/>
      <c r="AV48" s="88"/>
      <c r="AW48" s="169"/>
      <c r="AX48" s="88"/>
      <c r="AY48" s="88"/>
      <c r="AZ48" s="89"/>
      <c r="BA48" s="94"/>
      <c r="BB48" s="94"/>
      <c r="BC48" s="99"/>
      <c r="BD48" s="89"/>
      <c r="BE48" s="176"/>
    </row>
    <row r="49" spans="1:57" s="37" customFormat="1" ht="15.75">
      <c r="A49" s="73"/>
      <c r="B49" s="125" t="s">
        <v>93</v>
      </c>
      <c r="C49" s="177"/>
      <c r="D49" s="74"/>
      <c r="E49" s="76" t="s">
        <v>67</v>
      </c>
      <c r="F49" s="76"/>
      <c r="G49" s="147"/>
      <c r="H49" s="143"/>
      <c r="I49" s="148"/>
      <c r="J49" s="148"/>
      <c r="K49" s="148"/>
      <c r="L49" s="148"/>
      <c r="M49" s="149"/>
      <c r="N49" s="149"/>
      <c r="O49" s="150"/>
      <c r="P49" s="150"/>
      <c r="Q49" s="143"/>
      <c r="R49" s="96" t="s">
        <v>78</v>
      </c>
      <c r="S49" s="89">
        <v>8</v>
      </c>
      <c r="T49" s="86">
        <v>11194008.32</v>
      </c>
      <c r="U49" s="97"/>
      <c r="V49" s="86" t="s">
        <v>59</v>
      </c>
      <c r="W49" s="143"/>
      <c r="X49" s="144"/>
      <c r="Y49" s="98" t="s">
        <v>59</v>
      </c>
      <c r="Z49" s="98"/>
      <c r="AA49" s="87" t="e">
        <v>#VALUE!</v>
      </c>
      <c r="AB49" s="86"/>
      <c r="AC49" s="98"/>
      <c r="AD49" s="86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174">
        <f>T49</f>
        <v>11194008.32</v>
      </c>
      <c r="AO49" s="100">
        <v>1</v>
      </c>
      <c r="AP49" s="101"/>
      <c r="AQ49" s="102"/>
      <c r="AR49" s="103"/>
      <c r="AS49" s="102"/>
      <c r="AT49" s="102"/>
      <c r="AU49" s="103"/>
      <c r="AV49" s="103"/>
      <c r="AW49" s="170"/>
      <c r="AX49" s="102"/>
      <c r="AY49" s="103"/>
      <c r="AZ49" s="102"/>
      <c r="BA49" s="94">
        <v>40969</v>
      </c>
      <c r="BB49" s="94">
        <v>41121</v>
      </c>
      <c r="BC49" s="151" t="s">
        <v>66</v>
      </c>
      <c r="BD49" s="152" t="s">
        <v>89</v>
      </c>
      <c r="BE49" s="153" t="s">
        <v>90</v>
      </c>
    </row>
    <row r="50" spans="1:57" ht="15.75">
      <c r="A50" s="73"/>
      <c r="B50" s="74"/>
      <c r="C50" s="155"/>
      <c r="D50" s="74"/>
      <c r="E50" s="76"/>
      <c r="F50" s="76"/>
      <c r="G50" s="147"/>
      <c r="H50" s="143"/>
      <c r="I50" s="148"/>
      <c r="J50" s="148"/>
      <c r="K50" s="148"/>
      <c r="L50" s="148"/>
      <c r="M50" s="149"/>
      <c r="N50" s="149"/>
      <c r="O50" s="150"/>
      <c r="P50" s="150"/>
      <c r="Q50" s="143"/>
      <c r="R50" s="138" t="s">
        <v>96</v>
      </c>
      <c r="S50" s="179"/>
      <c r="T50" s="180">
        <f>T47+T48+T49</f>
        <v>11306537.8</v>
      </c>
      <c r="U50" s="85"/>
      <c r="V50" s="86"/>
      <c r="W50" s="143"/>
      <c r="X50" s="144"/>
      <c r="Y50" s="98"/>
      <c r="Z50" s="98"/>
      <c r="AA50" s="87"/>
      <c r="AB50" s="86"/>
      <c r="AC50" s="98"/>
      <c r="AD50" s="86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70"/>
      <c r="AX50" s="102"/>
      <c r="AY50" s="103"/>
      <c r="AZ50" s="102"/>
      <c r="BA50" s="94"/>
      <c r="BB50" s="94"/>
      <c r="BC50" s="105"/>
      <c r="BD50" s="178"/>
      <c r="BE50" s="176"/>
    </row>
    <row r="51" spans="1:57" ht="17.25" customHeight="1">
      <c r="A51" s="181">
        <v>11</v>
      </c>
      <c r="B51" s="182" t="s">
        <v>123</v>
      </c>
      <c r="C51" s="177">
        <v>664</v>
      </c>
      <c r="D51" s="183" t="s">
        <v>125</v>
      </c>
      <c r="E51" s="184" t="s">
        <v>67</v>
      </c>
      <c r="F51" s="185">
        <v>9</v>
      </c>
      <c r="G51" s="185" t="s">
        <v>65</v>
      </c>
      <c r="H51" s="185">
        <v>2</v>
      </c>
      <c r="I51" s="185">
        <v>19741.5</v>
      </c>
      <c r="J51" s="185">
        <v>9798.2</v>
      </c>
      <c r="K51" s="185">
        <v>9798.2</v>
      </c>
      <c r="L51" s="185">
        <v>7054.7</v>
      </c>
      <c r="M51" s="185">
        <v>285</v>
      </c>
      <c r="N51" s="185">
        <v>918</v>
      </c>
      <c r="O51" s="185" t="s">
        <v>57</v>
      </c>
      <c r="P51" s="185" t="s">
        <v>58</v>
      </c>
      <c r="Q51" s="185">
        <v>1985</v>
      </c>
      <c r="R51" s="186" t="s">
        <v>91</v>
      </c>
      <c r="S51" s="187"/>
      <c r="T51" s="188">
        <v>164263</v>
      </c>
      <c r="U51" s="189">
        <v>2317139</v>
      </c>
      <c r="V51" s="188" t="s">
        <v>59</v>
      </c>
      <c r="W51" s="143"/>
      <c r="X51" s="144"/>
      <c r="Y51" s="190" t="s">
        <v>59</v>
      </c>
      <c r="Z51" s="190">
        <v>0</v>
      </c>
      <c r="AA51" s="191" t="e">
        <v>#VALUE!</v>
      </c>
      <c r="AB51" s="188"/>
      <c r="AC51" s="190">
        <v>0</v>
      </c>
      <c r="AD51" s="188"/>
      <c r="AE51" s="187">
        <v>0</v>
      </c>
      <c r="AF51" s="192"/>
      <c r="AG51" s="187">
        <v>0</v>
      </c>
      <c r="AH51" s="192"/>
      <c r="AI51" s="187" t="e">
        <v>#DIV/0!</v>
      </c>
      <c r="AJ51" s="192"/>
      <c r="AK51" s="187" t="e">
        <v>#DIV/0!</v>
      </c>
      <c r="AL51" s="193"/>
      <c r="AM51" s="194"/>
      <c r="AN51" s="195">
        <f>T51</f>
        <v>164263</v>
      </c>
      <c r="AO51" s="196"/>
      <c r="AP51" s="197"/>
      <c r="AQ51" s="190"/>
      <c r="AR51" s="190"/>
      <c r="AS51" s="190"/>
      <c r="AT51" s="190"/>
      <c r="AU51" s="190"/>
      <c r="AV51" s="187"/>
      <c r="AW51" s="198"/>
      <c r="AX51" s="187"/>
      <c r="AY51" s="190"/>
      <c r="AZ51" s="190"/>
      <c r="BA51" s="199"/>
      <c r="BB51" s="199"/>
      <c r="BC51" s="151" t="s">
        <v>73</v>
      </c>
      <c r="BD51" s="154" t="s">
        <v>86</v>
      </c>
      <c r="BE51" s="145" t="s">
        <v>85</v>
      </c>
    </row>
    <row r="52" spans="1:57" ht="15.75">
      <c r="A52" s="73"/>
      <c r="B52" s="125" t="s">
        <v>92</v>
      </c>
      <c r="C52" s="177"/>
      <c r="D52" s="74"/>
      <c r="E52" s="76" t="s">
        <v>67</v>
      </c>
      <c r="F52" s="76"/>
      <c r="G52" s="147"/>
      <c r="H52" s="143"/>
      <c r="I52" s="148"/>
      <c r="J52" s="148"/>
      <c r="K52" s="148"/>
      <c r="L52" s="148"/>
      <c r="M52" s="149"/>
      <c r="N52" s="149"/>
      <c r="O52" s="150"/>
      <c r="P52" s="150"/>
      <c r="Q52" s="143"/>
      <c r="R52" s="175" t="s">
        <v>60</v>
      </c>
      <c r="S52" s="89"/>
      <c r="T52" s="86">
        <v>448951.28</v>
      </c>
      <c r="U52" s="85"/>
      <c r="V52" s="86" t="s">
        <v>59</v>
      </c>
      <c r="W52" s="143"/>
      <c r="X52" s="144"/>
      <c r="Y52" s="86" t="s">
        <v>59</v>
      </c>
      <c r="Z52" s="86"/>
      <c r="AA52" s="87" t="e">
        <v>#VALUE!</v>
      </c>
      <c r="AB52" s="86"/>
      <c r="AC52" s="86"/>
      <c r="AD52" s="86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171"/>
      <c r="AP52" s="93"/>
      <c r="AQ52" s="89"/>
      <c r="AR52" s="89"/>
      <c r="AS52" s="89"/>
      <c r="AT52" s="89"/>
      <c r="AU52" s="89"/>
      <c r="AV52" s="88"/>
      <c r="AW52" s="169"/>
      <c r="AX52" s="88"/>
      <c r="AY52" s="88"/>
      <c r="AZ52" s="89"/>
      <c r="BA52" s="94"/>
      <c r="BB52" s="94"/>
      <c r="BC52" s="99"/>
      <c r="BD52" s="89"/>
      <c r="BE52" s="176"/>
    </row>
    <row r="53" spans="1:57" s="37" customFormat="1" ht="15.75">
      <c r="A53" s="73"/>
      <c r="B53" s="125" t="s">
        <v>124</v>
      </c>
      <c r="C53" s="155"/>
      <c r="D53" s="74"/>
      <c r="E53" s="76" t="s">
        <v>67</v>
      </c>
      <c r="F53" s="76"/>
      <c r="G53" s="147"/>
      <c r="H53" s="143"/>
      <c r="I53" s="148"/>
      <c r="J53" s="148"/>
      <c r="K53" s="148"/>
      <c r="L53" s="148"/>
      <c r="M53" s="149"/>
      <c r="N53" s="149"/>
      <c r="O53" s="150"/>
      <c r="P53" s="150"/>
      <c r="Q53" s="143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174">
        <f>T53</f>
        <v>18374271</v>
      </c>
      <c r="AO53" s="100">
        <v>1</v>
      </c>
      <c r="AP53" s="101"/>
      <c r="AQ53" s="102"/>
      <c r="AR53" s="103"/>
      <c r="AS53" s="102"/>
      <c r="AT53" s="102"/>
      <c r="AU53" s="103"/>
      <c r="AV53" s="103"/>
      <c r="AW53" s="170"/>
      <c r="AX53" s="102"/>
      <c r="AY53" s="103"/>
      <c r="AZ53" s="102"/>
      <c r="BA53" s="94">
        <v>40969</v>
      </c>
      <c r="BB53" s="94">
        <v>41110</v>
      </c>
      <c r="BC53" s="105" t="s">
        <v>137</v>
      </c>
      <c r="BD53" s="105" t="s">
        <v>135</v>
      </c>
      <c r="BE53" s="145" t="s">
        <v>128</v>
      </c>
    </row>
    <row r="54" spans="1:57" s="37" customFormat="1" ht="15.75">
      <c r="A54" s="73"/>
      <c r="B54" s="125"/>
      <c r="C54" s="156"/>
      <c r="D54" s="74"/>
      <c r="E54" s="76"/>
      <c r="F54" s="76"/>
      <c r="G54" s="147"/>
      <c r="H54" s="143"/>
      <c r="I54" s="148"/>
      <c r="J54" s="148"/>
      <c r="K54" s="148"/>
      <c r="L54" s="148"/>
      <c r="M54" s="149"/>
      <c r="N54" s="149"/>
      <c r="O54" s="150"/>
      <c r="P54" s="150"/>
      <c r="Q54" s="143"/>
      <c r="R54" s="96" t="s">
        <v>76</v>
      </c>
      <c r="S54" s="89">
        <v>3069.5</v>
      </c>
      <c r="T54" s="131">
        <v>4331064.5</v>
      </c>
      <c r="U54" s="85"/>
      <c r="V54" s="131"/>
      <c r="W54" s="157"/>
      <c r="X54" s="158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174">
        <f>T54</f>
        <v>4331064.5</v>
      </c>
      <c r="AO54" s="100">
        <v>1</v>
      </c>
      <c r="AP54" s="101"/>
      <c r="AQ54" s="132"/>
      <c r="AR54" s="103"/>
      <c r="AS54" s="102"/>
      <c r="AT54" s="132"/>
      <c r="AU54" s="103"/>
      <c r="AV54" s="103"/>
      <c r="AW54" s="170"/>
      <c r="AX54" s="132"/>
      <c r="AY54" s="133"/>
      <c r="AZ54" s="132"/>
      <c r="BA54" s="94">
        <v>40954</v>
      </c>
      <c r="BB54" s="135">
        <v>41100</v>
      </c>
      <c r="BC54" s="151" t="s">
        <v>73</v>
      </c>
      <c r="BD54" s="154" t="s">
        <v>86</v>
      </c>
      <c r="BE54" s="145" t="s">
        <v>85</v>
      </c>
    </row>
    <row r="55" spans="1:57" s="37" customFormat="1" ht="15.75">
      <c r="A55" s="73"/>
      <c r="B55" s="125"/>
      <c r="C55" s="156"/>
      <c r="D55" s="74"/>
      <c r="E55" s="76"/>
      <c r="F55" s="76"/>
      <c r="G55" s="147"/>
      <c r="H55" s="143"/>
      <c r="I55" s="148"/>
      <c r="J55" s="148"/>
      <c r="K55" s="148"/>
      <c r="L55" s="148"/>
      <c r="M55" s="149"/>
      <c r="N55" s="149"/>
      <c r="O55" s="150"/>
      <c r="P55" s="150"/>
      <c r="Q55" s="143"/>
      <c r="R55" s="96" t="s">
        <v>126</v>
      </c>
      <c r="S55" s="89">
        <v>2063</v>
      </c>
      <c r="T55" s="131">
        <v>3362879</v>
      </c>
      <c r="U55" s="85"/>
      <c r="V55" s="131"/>
      <c r="W55" s="157"/>
      <c r="X55" s="158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174">
        <f>T55</f>
        <v>3362879</v>
      </c>
      <c r="AO55" s="100">
        <v>1</v>
      </c>
      <c r="AP55" s="101"/>
      <c r="AQ55" s="132"/>
      <c r="AR55" s="103"/>
      <c r="AS55" s="102"/>
      <c r="AT55" s="132"/>
      <c r="AU55" s="103"/>
      <c r="AV55" s="103"/>
      <c r="AW55" s="170"/>
      <c r="AX55" s="132"/>
      <c r="AY55" s="133"/>
      <c r="AZ55" s="132"/>
      <c r="BA55" s="94">
        <v>40954</v>
      </c>
      <c r="BB55" s="135">
        <v>41100</v>
      </c>
      <c r="BC55" s="151" t="s">
        <v>73</v>
      </c>
      <c r="BD55" s="154" t="s">
        <v>86</v>
      </c>
      <c r="BE55" s="145" t="s">
        <v>85</v>
      </c>
    </row>
    <row r="56" spans="1:57" s="37" customFormat="1" ht="15.75">
      <c r="A56" s="73"/>
      <c r="B56" s="125"/>
      <c r="C56" s="156"/>
      <c r="D56" s="74"/>
      <c r="E56" s="76"/>
      <c r="F56" s="76"/>
      <c r="G56" s="147"/>
      <c r="H56" s="143"/>
      <c r="I56" s="148"/>
      <c r="J56" s="148"/>
      <c r="K56" s="148"/>
      <c r="L56" s="148"/>
      <c r="M56" s="149"/>
      <c r="N56" s="149"/>
      <c r="O56" s="150"/>
      <c r="P56" s="150"/>
      <c r="Q56" s="143"/>
      <c r="R56" s="96" t="s">
        <v>77</v>
      </c>
      <c r="S56" s="89">
        <v>2682</v>
      </c>
      <c r="T56" s="131">
        <v>2636406</v>
      </c>
      <c r="U56" s="85"/>
      <c r="V56" s="131"/>
      <c r="W56" s="157"/>
      <c r="X56" s="158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174">
        <f>T56</f>
        <v>2636406</v>
      </c>
      <c r="AO56" s="100">
        <v>1</v>
      </c>
      <c r="AP56" s="101"/>
      <c r="AQ56" s="132"/>
      <c r="AR56" s="103"/>
      <c r="AS56" s="102"/>
      <c r="AT56" s="132"/>
      <c r="AU56" s="103"/>
      <c r="AV56" s="103"/>
      <c r="AW56" s="170"/>
      <c r="AX56" s="132"/>
      <c r="AY56" s="133"/>
      <c r="AZ56" s="132"/>
      <c r="BA56" s="94">
        <v>40954</v>
      </c>
      <c r="BB56" s="135">
        <v>41100</v>
      </c>
      <c r="BC56" s="151" t="s">
        <v>73</v>
      </c>
      <c r="BD56" s="154" t="s">
        <v>86</v>
      </c>
      <c r="BE56" s="145" t="s">
        <v>85</v>
      </c>
    </row>
    <row r="57" spans="1:57" ht="15.75">
      <c r="A57" s="73"/>
      <c r="B57" s="125"/>
      <c r="C57" s="156"/>
      <c r="D57" s="74"/>
      <c r="E57" s="76"/>
      <c r="F57" s="76"/>
      <c r="G57" s="147"/>
      <c r="H57" s="143"/>
      <c r="I57" s="148"/>
      <c r="J57" s="148"/>
      <c r="K57" s="148"/>
      <c r="L57" s="148"/>
      <c r="M57" s="149"/>
      <c r="N57" s="149"/>
      <c r="O57" s="150"/>
      <c r="P57" s="150"/>
      <c r="Q57" s="143"/>
      <c r="R57" s="137" t="s">
        <v>64</v>
      </c>
      <c r="S57" s="89">
        <v>19656</v>
      </c>
      <c r="T57" s="131">
        <v>16190507.01</v>
      </c>
      <c r="U57" s="85"/>
      <c r="V57" s="131"/>
      <c r="W57" s="157"/>
      <c r="X57" s="158"/>
      <c r="Y57" s="130"/>
      <c r="Z57" s="130"/>
      <c r="AA57" s="87"/>
      <c r="AB57" s="131"/>
      <c r="AC57" s="130"/>
      <c r="AD57" s="131"/>
      <c r="AE57" s="88"/>
      <c r="AF57" s="131"/>
      <c r="AG57" s="89"/>
      <c r="AH57" s="131"/>
      <c r="AI57" s="89"/>
      <c r="AJ57" s="131"/>
      <c r="AK57" s="89"/>
      <c r="AL57" s="85"/>
      <c r="AM57" s="90"/>
      <c r="AN57" s="174">
        <v>13219170.66</v>
      </c>
      <c r="AO57" s="100">
        <v>0.8</v>
      </c>
      <c r="AP57" s="101"/>
      <c r="AQ57" s="132"/>
      <c r="AR57" s="103"/>
      <c r="AS57" s="102"/>
      <c r="AT57" s="132"/>
      <c r="AU57" s="103"/>
      <c r="AV57" s="103"/>
      <c r="AW57" s="170">
        <v>13</v>
      </c>
      <c r="AX57" s="132"/>
      <c r="AY57" s="133"/>
      <c r="AZ57" s="132"/>
      <c r="BA57" s="94">
        <v>40954</v>
      </c>
      <c r="BB57" s="135">
        <v>41113</v>
      </c>
      <c r="BC57" s="136" t="s">
        <v>69</v>
      </c>
      <c r="BD57" s="105" t="s">
        <v>80</v>
      </c>
      <c r="BE57" s="145" t="s">
        <v>83</v>
      </c>
    </row>
    <row r="58" spans="1:57" ht="15.75">
      <c r="A58" s="73"/>
      <c r="B58" s="125"/>
      <c r="C58" s="156"/>
      <c r="D58" s="74"/>
      <c r="E58" s="76"/>
      <c r="F58" s="76"/>
      <c r="G58" s="147"/>
      <c r="H58" s="143"/>
      <c r="I58" s="148"/>
      <c r="J58" s="148"/>
      <c r="K58" s="148"/>
      <c r="L58" s="148"/>
      <c r="M58" s="149"/>
      <c r="N58" s="149"/>
      <c r="O58" s="150"/>
      <c r="P58" s="150"/>
      <c r="Q58" s="143"/>
      <c r="R58" s="138" t="s">
        <v>96</v>
      </c>
      <c r="S58" s="179"/>
      <c r="T58" s="200">
        <f>T51+T52+T53+T54+T55+T56+T57</f>
        <v>45508341.79</v>
      </c>
      <c r="U58" s="85"/>
      <c r="V58" s="131"/>
      <c r="W58" s="157"/>
      <c r="X58" s="158"/>
      <c r="Y58" s="130"/>
      <c r="Z58" s="130"/>
      <c r="AA58" s="87"/>
      <c r="AB58" s="131"/>
      <c r="AC58" s="130"/>
      <c r="AD58" s="131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70"/>
      <c r="AX58" s="132"/>
      <c r="AY58" s="133"/>
      <c r="AZ58" s="132"/>
      <c r="BA58" s="94"/>
      <c r="BB58" s="135"/>
      <c r="BC58" s="136"/>
      <c r="BD58" s="105"/>
      <c r="BE58" s="176"/>
    </row>
    <row r="59" spans="1:57" ht="15.75">
      <c r="A59" s="201"/>
      <c r="B59" s="202" t="s">
        <v>71</v>
      </c>
      <c r="C59" s="203"/>
      <c r="D59" s="204"/>
      <c r="E59" s="205">
        <f>AQ59+AT59</f>
        <v>0</v>
      </c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8"/>
      <c r="T59" s="209">
        <f>T13+T17+T21+T25+T29+T33+T38+T42+T46+T50+T58</f>
        <v>92173737</v>
      </c>
      <c r="U59" s="209">
        <f aca="true" t="shared" si="0" ref="U59:AL59">SUBTOTAL(9,U45:U58)</f>
        <v>17410083.1</v>
      </c>
      <c r="V59" s="209">
        <f t="shared" si="0"/>
        <v>0</v>
      </c>
      <c r="W59" s="209">
        <f t="shared" si="0"/>
        <v>0</v>
      </c>
      <c r="X59" s="209">
        <f t="shared" si="0"/>
        <v>0</v>
      </c>
      <c r="Y59" s="209">
        <f t="shared" si="0"/>
        <v>0</v>
      </c>
      <c r="Z59" s="209">
        <f t="shared" si="0"/>
        <v>0</v>
      </c>
      <c r="AA59" s="210" t="e">
        <f t="shared" si="0"/>
        <v>#VALUE!</v>
      </c>
      <c r="AB59" s="209">
        <f t="shared" si="0"/>
        <v>0</v>
      </c>
      <c r="AC59" s="209">
        <f t="shared" si="0"/>
        <v>0</v>
      </c>
      <c r="AD59" s="209">
        <f t="shared" si="0"/>
        <v>0</v>
      </c>
      <c r="AE59" s="210">
        <f t="shared" si="0"/>
        <v>0</v>
      </c>
      <c r="AF59" s="209">
        <f t="shared" si="0"/>
        <v>0</v>
      </c>
      <c r="AG59" s="210">
        <f t="shared" si="0"/>
        <v>0</v>
      </c>
      <c r="AH59" s="209">
        <f t="shared" si="0"/>
        <v>0</v>
      </c>
      <c r="AI59" s="210" t="e">
        <f t="shared" si="0"/>
        <v>#DIV/0!</v>
      </c>
      <c r="AJ59" s="209">
        <f t="shared" si="0"/>
        <v>0</v>
      </c>
      <c r="AK59" s="210" t="e">
        <f t="shared" si="0"/>
        <v>#DIV/0!</v>
      </c>
      <c r="AL59" s="209">
        <f t="shared" si="0"/>
        <v>0</v>
      </c>
      <c r="AM59" s="211">
        <f>AN59*100/T59</f>
        <v>89.69950018409254</v>
      </c>
      <c r="AN59" s="205">
        <f>AN8+AN9+AN10+AN11+AN12+AN14+AN15+AN16+AN18+AN19+AN20+AN22+AN23+AN24++AN26+AN27+AN28+AN30+AN31+AN32+AN34+AN35+AN36+AN37+AN39+AN40+AN41+AN43+AN44+AN45+AN47+AN48+AN49+AN51+AN52+AN53+AN54+AN55+AN56+AN57</f>
        <v>82679381.38999999</v>
      </c>
      <c r="AO59" s="210">
        <v>0.93</v>
      </c>
      <c r="AP59" s="212"/>
      <c r="AQ59" s="209">
        <f>SUBTOTAL(9,AQ45:AQ58)</f>
        <v>0</v>
      </c>
      <c r="AR59" s="210">
        <f>SUBTOTAL(9,AR45:AR58)</f>
        <v>0</v>
      </c>
      <c r="AS59" s="205"/>
      <c r="AT59" s="209">
        <f>SUBTOTAL(9,AT45:AT58)</f>
        <v>0</v>
      </c>
      <c r="AU59" s="210">
        <f>SUBTOTAL(9,AU45:AU58)</f>
        <v>0</v>
      </c>
      <c r="AV59" s="210" t="e">
        <f>SUBTOTAL(1,#REF!)</f>
        <v>#REF!</v>
      </c>
      <c r="AW59" s="213">
        <f>AW10+AW11+AW16+AW24+AW53+AW54+AW55+AW56+AW57+AW28</f>
        <v>13</v>
      </c>
      <c r="AX59" s="214">
        <f>SUBTOTAL(9,AX45:AX58)</f>
        <v>0</v>
      </c>
      <c r="AY59" s="209">
        <f>SUBTOTAL(9,AY45:AY58)</f>
        <v>0</v>
      </c>
      <c r="AZ59" s="209">
        <f>SUBTOTAL(9,AZ45:AZ58)</f>
        <v>0</v>
      </c>
      <c r="BA59" s="215" t="s">
        <v>143</v>
      </c>
      <c r="BB59" s="216"/>
      <c r="BC59" s="217"/>
      <c r="BD59" s="218"/>
      <c r="BE59" s="37"/>
    </row>
    <row r="60" spans="20:56" ht="18.75">
      <c r="T60" s="44"/>
      <c r="AW60" s="260"/>
      <c r="AX60" s="260"/>
      <c r="AY60" s="260"/>
      <c r="AZ60" s="260"/>
      <c r="BA60" s="260"/>
      <c r="BB60" s="260"/>
      <c r="BC60" s="172"/>
      <c r="BD60" s="49"/>
    </row>
  </sheetData>
  <sheetProtection/>
  <autoFilter ref="A7:BD46"/>
  <mergeCells count="52">
    <mergeCell ref="AW60:BB60"/>
    <mergeCell ref="BB4:BB6"/>
    <mergeCell ref="AN4:AN6"/>
    <mergeCell ref="AO4:AO6"/>
    <mergeCell ref="AP4:AZ6"/>
    <mergeCell ref="BA4:BA6"/>
    <mergeCell ref="AH4:AK4"/>
    <mergeCell ref="AL4:AL6"/>
    <mergeCell ref="AM4:AM6"/>
    <mergeCell ref="AH5:AH6"/>
    <mergeCell ref="AI5:AI6"/>
    <mergeCell ref="AJ5:AK5"/>
    <mergeCell ref="BD3:BD6"/>
    <mergeCell ref="S4:S6"/>
    <mergeCell ref="T4:T6"/>
    <mergeCell ref="AE4:AE6"/>
    <mergeCell ref="AF4:AF6"/>
    <mergeCell ref="U4:U6"/>
    <mergeCell ref="V4:V6"/>
    <mergeCell ref="W4:W6"/>
    <mergeCell ref="X4:X6"/>
    <mergeCell ref="Y4:Y6"/>
    <mergeCell ref="P3:P6"/>
    <mergeCell ref="Q3:Q6"/>
    <mergeCell ref="BA3:BB3"/>
    <mergeCell ref="BC3:BC6"/>
    <mergeCell ref="Z4:Z6"/>
    <mergeCell ref="AA4:AA6"/>
    <mergeCell ref="AB4:AB6"/>
    <mergeCell ref="AC4:AC6"/>
    <mergeCell ref="AD4:AD6"/>
    <mergeCell ref="AG4:AG6"/>
    <mergeCell ref="B1:AQ1"/>
    <mergeCell ref="AR1:BC1"/>
    <mergeCell ref="A3:A6"/>
    <mergeCell ref="B3:B6"/>
    <mergeCell ref="D3:D6"/>
    <mergeCell ref="E3:E6"/>
    <mergeCell ref="F3:F6"/>
    <mergeCell ref="G3:G6"/>
    <mergeCell ref="H3:H6"/>
    <mergeCell ref="I3:I6"/>
    <mergeCell ref="BE3:BE6"/>
    <mergeCell ref="C4:C6"/>
    <mergeCell ref="K4:K6"/>
    <mergeCell ref="L4:L6"/>
    <mergeCell ref="R4:R6"/>
    <mergeCell ref="J3:J6"/>
    <mergeCell ref="K3:L3"/>
    <mergeCell ref="M3:M6"/>
    <mergeCell ref="N3:N6"/>
    <mergeCell ref="O3:O6"/>
  </mergeCells>
  <conditionalFormatting sqref="Y8:Y58">
    <cfRule type="cellIs" priority="1" dxfId="1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56" sqref="AO56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167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166" customWidth="1"/>
    <col min="56" max="56" width="30.57421875" style="166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38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86">
        <f ca="1">TODAY()</f>
        <v>41431</v>
      </c>
      <c r="AS1" s="286"/>
      <c r="AT1" s="286"/>
      <c r="AU1" s="286"/>
      <c r="AV1" s="286"/>
      <c r="AW1" s="286"/>
      <c r="AX1" s="287"/>
      <c r="AY1" s="286"/>
      <c r="AZ1" s="286"/>
      <c r="BA1" s="286"/>
      <c r="BB1" s="286"/>
      <c r="BC1" s="286"/>
      <c r="BD1" s="164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4"/>
      <c r="BD2" s="164"/>
    </row>
    <row r="3" spans="1:57" ht="15.75" customHeight="1">
      <c r="A3" s="241" t="s">
        <v>1</v>
      </c>
      <c r="B3" s="242" t="s">
        <v>2</v>
      </c>
      <c r="C3" s="16"/>
      <c r="D3" s="232" t="s">
        <v>3</v>
      </c>
      <c r="E3" s="232" t="s">
        <v>4</v>
      </c>
      <c r="F3" s="233" t="s">
        <v>5</v>
      </c>
      <c r="G3" s="232" t="s">
        <v>6</v>
      </c>
      <c r="H3" s="232" t="s">
        <v>7</v>
      </c>
      <c r="I3" s="232" t="s">
        <v>8</v>
      </c>
      <c r="J3" s="232" t="s">
        <v>9</v>
      </c>
      <c r="K3" s="232" t="s">
        <v>10</v>
      </c>
      <c r="L3" s="232"/>
      <c r="M3" s="233" t="s">
        <v>11</v>
      </c>
      <c r="N3" s="229" t="s">
        <v>12</v>
      </c>
      <c r="O3" s="236" t="s">
        <v>13</v>
      </c>
      <c r="P3" s="232" t="s">
        <v>14</v>
      </c>
      <c r="Q3" s="245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248" t="s">
        <v>17</v>
      </c>
      <c r="BB3" s="249"/>
      <c r="BC3" s="250" t="s">
        <v>79</v>
      </c>
      <c r="BD3" s="250" t="s">
        <v>18</v>
      </c>
      <c r="BE3" s="222" t="s">
        <v>82</v>
      </c>
    </row>
    <row r="4" spans="1:57" ht="22.5" customHeight="1">
      <c r="A4" s="241"/>
      <c r="B4" s="243"/>
      <c r="C4" s="225" t="s">
        <v>19</v>
      </c>
      <c r="D4" s="232"/>
      <c r="E4" s="232"/>
      <c r="F4" s="234"/>
      <c r="G4" s="232"/>
      <c r="H4" s="232"/>
      <c r="I4" s="232"/>
      <c r="J4" s="232"/>
      <c r="K4" s="228" t="s">
        <v>20</v>
      </c>
      <c r="L4" s="228" t="s">
        <v>21</v>
      </c>
      <c r="M4" s="234"/>
      <c r="N4" s="230"/>
      <c r="O4" s="237"/>
      <c r="P4" s="232"/>
      <c r="Q4" s="246"/>
      <c r="R4" s="229" t="s">
        <v>22</v>
      </c>
      <c r="S4" s="229" t="s">
        <v>23</v>
      </c>
      <c r="T4" s="253" t="s">
        <v>24</v>
      </c>
      <c r="U4" s="253" t="s">
        <v>25</v>
      </c>
      <c r="V4" s="253" t="s">
        <v>26</v>
      </c>
      <c r="W4" s="253" t="s">
        <v>27</v>
      </c>
      <c r="X4" s="253" t="s">
        <v>28</v>
      </c>
      <c r="Y4" s="253" t="s">
        <v>29</v>
      </c>
      <c r="Z4" s="253" t="s">
        <v>30</v>
      </c>
      <c r="AA4" s="253" t="s">
        <v>31</v>
      </c>
      <c r="AB4" s="253" t="s">
        <v>32</v>
      </c>
      <c r="AC4" s="253" t="s">
        <v>33</v>
      </c>
      <c r="AD4" s="253" t="s">
        <v>26</v>
      </c>
      <c r="AE4" s="253" t="s">
        <v>34</v>
      </c>
      <c r="AF4" s="253" t="s">
        <v>35</v>
      </c>
      <c r="AG4" s="253" t="s">
        <v>36</v>
      </c>
      <c r="AH4" s="256" t="s">
        <v>37</v>
      </c>
      <c r="AI4" s="256"/>
      <c r="AJ4" s="256"/>
      <c r="AK4" s="256"/>
      <c r="AL4" s="253" t="s">
        <v>38</v>
      </c>
      <c r="AM4" s="257" t="s">
        <v>39</v>
      </c>
      <c r="AN4" s="257" t="s">
        <v>97</v>
      </c>
      <c r="AO4" s="261" t="s">
        <v>42</v>
      </c>
      <c r="AP4" s="282" t="s">
        <v>43</v>
      </c>
      <c r="AQ4" s="282"/>
      <c r="AR4" s="283"/>
      <c r="AS4" s="282"/>
      <c r="AT4" s="282"/>
      <c r="AU4" s="282"/>
      <c r="AV4" s="282"/>
      <c r="AW4" s="282"/>
      <c r="AX4" s="284"/>
      <c r="AY4" s="282"/>
      <c r="AZ4" s="285"/>
      <c r="BA4" s="253" t="s">
        <v>44</v>
      </c>
      <c r="BB4" s="253" t="s">
        <v>45</v>
      </c>
      <c r="BC4" s="251"/>
      <c r="BD4" s="251"/>
      <c r="BE4" s="223"/>
    </row>
    <row r="5" spans="1:57" ht="8.25" customHeight="1">
      <c r="A5" s="241"/>
      <c r="B5" s="243"/>
      <c r="C5" s="226"/>
      <c r="D5" s="232"/>
      <c r="E5" s="232"/>
      <c r="F5" s="234"/>
      <c r="G5" s="232"/>
      <c r="H5" s="232"/>
      <c r="I5" s="232"/>
      <c r="J5" s="232"/>
      <c r="K5" s="228"/>
      <c r="L5" s="228"/>
      <c r="M5" s="234"/>
      <c r="N5" s="230"/>
      <c r="O5" s="237"/>
      <c r="P5" s="232"/>
      <c r="Q5" s="246"/>
      <c r="R5" s="230"/>
      <c r="S5" s="230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6" t="s">
        <v>46</v>
      </c>
      <c r="AI5" s="253" t="s">
        <v>47</v>
      </c>
      <c r="AJ5" s="256" t="s">
        <v>48</v>
      </c>
      <c r="AK5" s="256"/>
      <c r="AL5" s="254"/>
      <c r="AM5" s="258"/>
      <c r="AN5" s="258"/>
      <c r="AO5" s="262"/>
      <c r="AP5" s="279" t="s">
        <v>49</v>
      </c>
      <c r="AQ5" s="280"/>
      <c r="AR5" s="281"/>
      <c r="AS5" s="273" t="s">
        <v>50</v>
      </c>
      <c r="AT5" s="274"/>
      <c r="AU5" s="274"/>
      <c r="AV5" s="275" t="s">
        <v>51</v>
      </c>
      <c r="AW5" s="277" t="s">
        <v>52</v>
      </c>
      <c r="AX5" s="25" t="s">
        <v>53</v>
      </c>
      <c r="AY5" s="26" t="s">
        <v>54</v>
      </c>
      <c r="AZ5" s="24" t="s">
        <v>55</v>
      </c>
      <c r="BA5" s="254"/>
      <c r="BB5" s="254"/>
      <c r="BC5" s="251"/>
      <c r="BD5" s="251"/>
      <c r="BE5" s="223"/>
    </row>
    <row r="6" spans="1:57" ht="7.5" customHeight="1" hidden="1">
      <c r="A6" s="241"/>
      <c r="B6" s="244"/>
      <c r="C6" s="227"/>
      <c r="D6" s="232"/>
      <c r="E6" s="232"/>
      <c r="F6" s="235"/>
      <c r="G6" s="232"/>
      <c r="H6" s="232"/>
      <c r="I6" s="232"/>
      <c r="J6" s="232"/>
      <c r="K6" s="228"/>
      <c r="L6" s="228"/>
      <c r="M6" s="235"/>
      <c r="N6" s="231"/>
      <c r="O6" s="237"/>
      <c r="P6" s="232"/>
      <c r="Q6" s="247"/>
      <c r="R6" s="231"/>
      <c r="S6" s="231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6"/>
      <c r="AI6" s="255"/>
      <c r="AJ6" s="22" t="s">
        <v>46</v>
      </c>
      <c r="AK6" s="22" t="s">
        <v>47</v>
      </c>
      <c r="AL6" s="255"/>
      <c r="AM6" s="259"/>
      <c r="AN6" s="259"/>
      <c r="AO6" s="263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76"/>
      <c r="AW6" s="278"/>
      <c r="AX6" s="25" t="s">
        <v>41</v>
      </c>
      <c r="AY6" s="26" t="s">
        <v>41</v>
      </c>
      <c r="AZ6" s="26" t="s">
        <v>41</v>
      </c>
      <c r="BA6" s="255"/>
      <c r="BB6" s="255"/>
      <c r="BC6" s="252"/>
      <c r="BD6" s="252"/>
      <c r="BE6" s="224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12.75" customHeight="1" hidden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 hidden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 hidden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41120</v>
      </c>
      <c r="BC10" s="105" t="s">
        <v>74</v>
      </c>
      <c r="BD10" s="106" t="s">
        <v>87</v>
      </c>
      <c r="BE10" s="51" t="s">
        <v>88</v>
      </c>
    </row>
    <row r="11" spans="1:57" ht="12.75" customHeight="1" hidden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1" t="s">
        <v>73</v>
      </c>
      <c r="BD11" s="154" t="s">
        <v>86</v>
      </c>
      <c r="BE11" s="51" t="s">
        <v>85</v>
      </c>
    </row>
    <row r="12" spans="1:57" ht="12.75" customHeight="1" hidden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1" t="s">
        <v>66</v>
      </c>
      <c r="BD12" s="152" t="s">
        <v>89</v>
      </c>
      <c r="BE12" s="153" t="s">
        <v>90</v>
      </c>
    </row>
    <row r="13" spans="1:57" ht="12.75" customHeight="1" hidden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 hidden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 hidden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 hidden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41120</v>
      </c>
      <c r="BC16" s="105" t="s">
        <v>72</v>
      </c>
      <c r="BD16" s="106" t="s">
        <v>81</v>
      </c>
      <c r="BE16" s="51" t="s">
        <v>84</v>
      </c>
    </row>
    <row r="17" spans="1:57" ht="12.75" customHeight="1" hidden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 hidden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 hidden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 hidden="1">
      <c r="A20" s="73"/>
      <c r="B20" s="125" t="s">
        <v>93</v>
      </c>
      <c r="C20" s="155"/>
      <c r="D20" s="74"/>
      <c r="E20" s="76" t="s">
        <v>67</v>
      </c>
      <c r="F20" s="76"/>
      <c r="G20" s="147"/>
      <c r="H20" s="143"/>
      <c r="I20" s="148"/>
      <c r="J20" s="148"/>
      <c r="K20" s="148"/>
      <c r="L20" s="148"/>
      <c r="M20" s="149"/>
      <c r="N20" s="149"/>
      <c r="O20" s="150"/>
      <c r="P20" s="150"/>
      <c r="Q20" s="143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41120</v>
      </c>
      <c r="BC20" s="105" t="s">
        <v>72</v>
      </c>
      <c r="BD20" s="106" t="s">
        <v>81</v>
      </c>
      <c r="BE20" s="51" t="s">
        <v>84</v>
      </c>
    </row>
    <row r="21" spans="1:57" ht="12.75" customHeight="1" hidden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 hidden="1">
      <c r="A22" s="53">
        <v>4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 hidden="1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 hidden="1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41120</v>
      </c>
      <c r="BC24" s="105" t="s">
        <v>72</v>
      </c>
      <c r="BD24" s="106" t="s">
        <v>81</v>
      </c>
      <c r="BE24" s="51" t="s">
        <v>84</v>
      </c>
    </row>
    <row r="25" spans="1:57" ht="15.75" hidden="1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 hidden="1">
      <c r="A26" s="53">
        <v>5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 hidden="1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 hidden="1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41120</v>
      </c>
      <c r="BC28" s="105" t="s">
        <v>72</v>
      </c>
      <c r="BD28" s="106" t="s">
        <v>81</v>
      </c>
      <c r="BE28" s="51" t="s">
        <v>84</v>
      </c>
    </row>
    <row r="29" spans="1:57" ht="15.75" hidden="1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 hidden="1">
      <c r="A30" s="53">
        <v>6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517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 hidden="1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27283.91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 hidden="1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2728391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2728391</v>
      </c>
      <c r="BA32" s="94">
        <v>40969</v>
      </c>
      <c r="BB32" s="94">
        <v>40998</v>
      </c>
      <c r="BC32" s="151" t="s">
        <v>66</v>
      </c>
      <c r="BD32" s="152" t="s">
        <v>89</v>
      </c>
      <c r="BE32" s="153" t="s">
        <v>90</v>
      </c>
    </row>
    <row r="33" spans="1:57" ht="15.75" hidden="1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2756191.91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 hidden="1">
      <c r="A34" s="53">
        <v>7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 hidden="1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 hidden="1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41120</v>
      </c>
      <c r="BC36" s="105" t="s">
        <v>72</v>
      </c>
      <c r="BD36" s="106" t="s">
        <v>81</v>
      </c>
      <c r="BE36" s="51" t="s">
        <v>84</v>
      </c>
    </row>
    <row r="37" spans="1:57" ht="15.75" hidden="1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41120</v>
      </c>
      <c r="BC37" s="151" t="s">
        <v>73</v>
      </c>
      <c r="BD37" s="154" t="s">
        <v>86</v>
      </c>
      <c r="BE37" s="51" t="s">
        <v>85</v>
      </c>
    </row>
    <row r="38" spans="1:56" ht="15.75" hidden="1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 hidden="1">
      <c r="A39" s="53">
        <v>8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 hidden="1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 hidden="1">
      <c r="A41" s="73"/>
      <c r="B41" s="125" t="s">
        <v>93</v>
      </c>
      <c r="C41" s="155"/>
      <c r="D41" s="74"/>
      <c r="E41" s="76" t="s">
        <v>67</v>
      </c>
      <c r="F41" s="76"/>
      <c r="G41" s="147"/>
      <c r="H41" s="143"/>
      <c r="I41" s="148"/>
      <c r="J41" s="148"/>
      <c r="K41" s="148"/>
      <c r="L41" s="148"/>
      <c r="M41" s="149"/>
      <c r="N41" s="149"/>
      <c r="O41" s="150"/>
      <c r="P41" s="150"/>
      <c r="Q41" s="143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41120</v>
      </c>
      <c r="BC41" s="105" t="s">
        <v>74</v>
      </c>
      <c r="BD41" s="106" t="s">
        <v>87</v>
      </c>
      <c r="BE41" s="51" t="s">
        <v>88</v>
      </c>
    </row>
    <row r="42" spans="1:56" ht="15.75" hidden="1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 hidden="1">
      <c r="A43" s="53">
        <v>9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 hidden="1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 hidden="1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41120</v>
      </c>
      <c r="BC45" s="105" t="s">
        <v>72</v>
      </c>
      <c r="BD45" s="106" t="s">
        <v>81</v>
      </c>
      <c r="BE45" s="51" t="s">
        <v>84</v>
      </c>
    </row>
    <row r="46" spans="1:57" ht="15.75" hidden="1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 hidden="1">
      <c r="A47" s="53">
        <v>10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517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 hidden="1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 hidden="1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11194080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1" t="s">
        <v>66</v>
      </c>
      <c r="BD49" s="152" t="s">
        <v>89</v>
      </c>
      <c r="BE49" s="153" t="s">
        <v>90</v>
      </c>
    </row>
    <row r="50" spans="1:57" ht="15.75" hidden="1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25.5">
      <c r="A51" s="53">
        <v>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>
      <c r="A53" s="73"/>
      <c r="B53" s="125" t="s">
        <v>124</v>
      </c>
      <c r="C53" s="155"/>
      <c r="D53" s="74"/>
      <c r="E53" s="76" t="s">
        <v>67</v>
      </c>
      <c r="F53" s="76"/>
      <c r="G53" s="147"/>
      <c r="H53" s="143"/>
      <c r="I53" s="148"/>
      <c r="J53" s="148"/>
      <c r="K53" s="148"/>
      <c r="L53" s="148"/>
      <c r="M53" s="149"/>
      <c r="N53" s="149"/>
      <c r="O53" s="150"/>
      <c r="P53" s="150"/>
      <c r="Q53" s="143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>
      <c r="A54" s="73"/>
      <c r="B54" s="125"/>
      <c r="C54" s="156"/>
      <c r="D54" s="74"/>
      <c r="E54" s="76"/>
      <c r="F54" s="76"/>
      <c r="G54" s="147"/>
      <c r="H54" s="143"/>
      <c r="I54" s="148"/>
      <c r="J54" s="148"/>
      <c r="K54" s="148"/>
      <c r="L54" s="148"/>
      <c r="M54" s="149"/>
      <c r="N54" s="149"/>
      <c r="O54" s="150"/>
      <c r="P54" s="150"/>
      <c r="Q54" s="143"/>
      <c r="R54" s="96" t="s">
        <v>76</v>
      </c>
      <c r="S54" s="89">
        <v>3069.5</v>
      </c>
      <c r="T54" s="131">
        <v>4331064.5</v>
      </c>
      <c r="U54" s="85"/>
      <c r="V54" s="131"/>
      <c r="W54" s="157"/>
      <c r="X54" s="158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1" t="s">
        <v>73</v>
      </c>
      <c r="BD54" s="154" t="s">
        <v>86</v>
      </c>
      <c r="BE54" s="51" t="s">
        <v>85</v>
      </c>
    </row>
    <row r="55" spans="1:57" s="37" customFormat="1" ht="15.75">
      <c r="A55" s="73"/>
      <c r="B55" s="125"/>
      <c r="C55" s="156"/>
      <c r="D55" s="74"/>
      <c r="E55" s="76"/>
      <c r="F55" s="76"/>
      <c r="G55" s="147"/>
      <c r="H55" s="143"/>
      <c r="I55" s="148"/>
      <c r="J55" s="148"/>
      <c r="K55" s="148"/>
      <c r="L55" s="148"/>
      <c r="M55" s="149"/>
      <c r="N55" s="149"/>
      <c r="O55" s="150"/>
      <c r="P55" s="150"/>
      <c r="Q55" s="143"/>
      <c r="R55" s="96" t="s">
        <v>126</v>
      </c>
      <c r="S55" s="89">
        <v>2063</v>
      </c>
      <c r="T55" s="131">
        <v>3362879</v>
      </c>
      <c r="U55" s="85"/>
      <c r="V55" s="131"/>
      <c r="W55" s="157"/>
      <c r="X55" s="158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1" t="s">
        <v>73</v>
      </c>
      <c r="BD55" s="154" t="s">
        <v>86</v>
      </c>
      <c r="BE55" s="51" t="s">
        <v>85</v>
      </c>
    </row>
    <row r="56" spans="1:57" s="37" customFormat="1" ht="15.75">
      <c r="A56" s="73"/>
      <c r="B56" s="125"/>
      <c r="C56" s="156"/>
      <c r="D56" s="74"/>
      <c r="E56" s="76"/>
      <c r="F56" s="76"/>
      <c r="G56" s="147"/>
      <c r="H56" s="143"/>
      <c r="I56" s="148"/>
      <c r="J56" s="148"/>
      <c r="K56" s="148"/>
      <c r="L56" s="148"/>
      <c r="M56" s="149"/>
      <c r="N56" s="149"/>
      <c r="O56" s="150"/>
      <c r="P56" s="150"/>
      <c r="Q56" s="143"/>
      <c r="R56" s="96" t="s">
        <v>77</v>
      </c>
      <c r="S56" s="89">
        <v>2682</v>
      </c>
      <c r="T56" s="131">
        <v>2636406</v>
      </c>
      <c r="U56" s="85"/>
      <c r="V56" s="131"/>
      <c r="W56" s="157"/>
      <c r="X56" s="158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1" t="s">
        <v>73</v>
      </c>
      <c r="BD56" s="154" t="s">
        <v>86</v>
      </c>
      <c r="BE56" s="51" t="s">
        <v>85</v>
      </c>
    </row>
    <row r="57" spans="1:57" ht="15.75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41113</v>
      </c>
      <c r="BC57" s="136" t="s">
        <v>69</v>
      </c>
      <c r="BD57" s="105" t="s">
        <v>80</v>
      </c>
      <c r="BE57" s="51" t="s">
        <v>83</v>
      </c>
    </row>
    <row r="58" spans="1:57" ht="15.75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0.75" customHeight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165"/>
      <c r="U60" s="159"/>
      <c r="V60" s="159"/>
      <c r="W60" s="160"/>
      <c r="X60" s="160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P60" s="159"/>
      <c r="AQ60" s="159"/>
      <c r="AR60" s="161"/>
      <c r="AS60" s="159"/>
      <c r="AT60" s="159"/>
      <c r="AU60" s="159"/>
      <c r="AV60" s="159"/>
      <c r="AW60" s="161"/>
      <c r="AX60" s="162"/>
      <c r="AY60" s="161"/>
      <c r="AZ60" s="159"/>
      <c r="BA60" s="163"/>
      <c r="BB60" s="163"/>
      <c r="BC60" s="164"/>
    </row>
    <row r="61" spans="20:55" ht="15">
      <c r="T61" s="165"/>
      <c r="U61" s="159"/>
      <c r="V61" s="159"/>
      <c r="W61" s="160"/>
      <c r="X61" s="160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P61" s="159"/>
      <c r="AQ61" s="159"/>
      <c r="AR61" s="161"/>
      <c r="AS61" s="159"/>
      <c r="AT61" s="159"/>
      <c r="AU61" s="159"/>
      <c r="AV61" s="159"/>
      <c r="AW61" s="161"/>
      <c r="AX61" s="162"/>
      <c r="AY61" s="161"/>
      <c r="AZ61" s="159"/>
      <c r="BA61" s="163"/>
      <c r="BB61" s="163"/>
      <c r="BC61" s="164"/>
    </row>
  </sheetData>
  <sheetProtection/>
  <autoFilter ref="A7:BD46"/>
  <mergeCells count="55">
    <mergeCell ref="A3:A6"/>
    <mergeCell ref="B3:B6"/>
    <mergeCell ref="D3:D6"/>
    <mergeCell ref="E3:E6"/>
    <mergeCell ref="F3:F6"/>
    <mergeCell ref="G3:G6"/>
    <mergeCell ref="I3:I6"/>
    <mergeCell ref="C4:C6"/>
    <mergeCell ref="K4:K6"/>
    <mergeCell ref="L4:L6"/>
    <mergeCell ref="BE3:BE6"/>
    <mergeCell ref="B1:AQ1"/>
    <mergeCell ref="AR1:BC1"/>
    <mergeCell ref="H3:H6"/>
    <mergeCell ref="R4:R6"/>
    <mergeCell ref="J3:J6"/>
    <mergeCell ref="K3:L3"/>
    <mergeCell ref="M3:M6"/>
    <mergeCell ref="N3:N6"/>
    <mergeCell ref="O3:O6"/>
    <mergeCell ref="P3:P6"/>
    <mergeCell ref="Q3:Q6"/>
    <mergeCell ref="BA3:BB3"/>
    <mergeCell ref="BC3:BC6"/>
    <mergeCell ref="BD3:BD6"/>
    <mergeCell ref="S4:S6"/>
    <mergeCell ref="T4:T6"/>
    <mergeCell ref="AE4:AE6"/>
    <mergeCell ref="AF4:AF6"/>
    <mergeCell ref="U4:U6"/>
    <mergeCell ref="V4:V6"/>
    <mergeCell ref="W4:W6"/>
    <mergeCell ref="AB4:AB6"/>
    <mergeCell ref="AC4:AC6"/>
    <mergeCell ref="AD4:AD6"/>
    <mergeCell ref="AG4:AG6"/>
    <mergeCell ref="X4:X6"/>
    <mergeCell ref="Y4:Y6"/>
    <mergeCell ref="Z4:Z6"/>
    <mergeCell ref="AA4:AA6"/>
    <mergeCell ref="AN4:AN6"/>
    <mergeCell ref="AO4:AO6"/>
    <mergeCell ref="AP4:AZ4"/>
    <mergeCell ref="AH4:AK4"/>
    <mergeCell ref="AL4:AL6"/>
    <mergeCell ref="AM4:AM6"/>
    <mergeCell ref="AH5:AH6"/>
    <mergeCell ref="AI5:AI6"/>
    <mergeCell ref="AJ5:AK5"/>
    <mergeCell ref="BA4:BA6"/>
    <mergeCell ref="BB4:BB6"/>
    <mergeCell ref="AS5:AU5"/>
    <mergeCell ref="AV5:AV6"/>
    <mergeCell ref="AW5:AW6"/>
    <mergeCell ref="AP5:AR5"/>
  </mergeCells>
  <conditionalFormatting sqref="Y8:Y58">
    <cfRule type="cellIs" priority="1" dxfId="1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50" sqref="T50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167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166" customWidth="1"/>
    <col min="56" max="56" width="30.57421875" style="166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38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86">
        <f ca="1">TODAY()</f>
        <v>41431</v>
      </c>
      <c r="AS1" s="286"/>
      <c r="AT1" s="286"/>
      <c r="AU1" s="286"/>
      <c r="AV1" s="286"/>
      <c r="AW1" s="286"/>
      <c r="AX1" s="287"/>
      <c r="AY1" s="286"/>
      <c r="AZ1" s="286"/>
      <c r="BA1" s="286"/>
      <c r="BB1" s="286"/>
      <c r="BC1" s="286"/>
      <c r="BD1" s="164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4"/>
      <c r="BD2" s="164"/>
    </row>
    <row r="3" spans="1:57" ht="15.75" customHeight="1">
      <c r="A3" s="241" t="s">
        <v>1</v>
      </c>
      <c r="B3" s="242" t="s">
        <v>2</v>
      </c>
      <c r="C3" s="16"/>
      <c r="D3" s="232" t="s">
        <v>3</v>
      </c>
      <c r="E3" s="232" t="s">
        <v>4</v>
      </c>
      <c r="F3" s="233" t="s">
        <v>5</v>
      </c>
      <c r="G3" s="232" t="s">
        <v>6</v>
      </c>
      <c r="H3" s="232" t="s">
        <v>7</v>
      </c>
      <c r="I3" s="232" t="s">
        <v>8</v>
      </c>
      <c r="J3" s="232" t="s">
        <v>9</v>
      </c>
      <c r="K3" s="232" t="s">
        <v>10</v>
      </c>
      <c r="L3" s="232"/>
      <c r="M3" s="233" t="s">
        <v>11</v>
      </c>
      <c r="N3" s="229" t="s">
        <v>12</v>
      </c>
      <c r="O3" s="236" t="s">
        <v>13</v>
      </c>
      <c r="P3" s="232" t="s">
        <v>14</v>
      </c>
      <c r="Q3" s="245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248" t="s">
        <v>17</v>
      </c>
      <c r="BB3" s="249"/>
      <c r="BC3" s="250" t="s">
        <v>79</v>
      </c>
      <c r="BD3" s="250" t="s">
        <v>18</v>
      </c>
      <c r="BE3" s="222" t="s">
        <v>82</v>
      </c>
    </row>
    <row r="4" spans="1:57" ht="22.5" customHeight="1">
      <c r="A4" s="241"/>
      <c r="B4" s="243"/>
      <c r="C4" s="225" t="s">
        <v>19</v>
      </c>
      <c r="D4" s="232"/>
      <c r="E4" s="232"/>
      <c r="F4" s="234"/>
      <c r="G4" s="232"/>
      <c r="H4" s="232"/>
      <c r="I4" s="232"/>
      <c r="J4" s="232"/>
      <c r="K4" s="228" t="s">
        <v>20</v>
      </c>
      <c r="L4" s="228" t="s">
        <v>21</v>
      </c>
      <c r="M4" s="234"/>
      <c r="N4" s="230"/>
      <c r="O4" s="237"/>
      <c r="P4" s="232"/>
      <c r="Q4" s="246"/>
      <c r="R4" s="229" t="s">
        <v>22</v>
      </c>
      <c r="S4" s="229" t="s">
        <v>23</v>
      </c>
      <c r="T4" s="253" t="s">
        <v>24</v>
      </c>
      <c r="U4" s="253" t="s">
        <v>25</v>
      </c>
      <c r="V4" s="253" t="s">
        <v>26</v>
      </c>
      <c r="W4" s="253" t="s">
        <v>27</v>
      </c>
      <c r="X4" s="253" t="s">
        <v>28</v>
      </c>
      <c r="Y4" s="253" t="s">
        <v>29</v>
      </c>
      <c r="Z4" s="253" t="s">
        <v>30</v>
      </c>
      <c r="AA4" s="253" t="s">
        <v>31</v>
      </c>
      <c r="AB4" s="253" t="s">
        <v>32</v>
      </c>
      <c r="AC4" s="253" t="s">
        <v>33</v>
      </c>
      <c r="AD4" s="253" t="s">
        <v>26</v>
      </c>
      <c r="AE4" s="253" t="s">
        <v>34</v>
      </c>
      <c r="AF4" s="253" t="s">
        <v>35</v>
      </c>
      <c r="AG4" s="253" t="s">
        <v>36</v>
      </c>
      <c r="AH4" s="256" t="s">
        <v>37</v>
      </c>
      <c r="AI4" s="256"/>
      <c r="AJ4" s="256"/>
      <c r="AK4" s="256"/>
      <c r="AL4" s="253" t="s">
        <v>38</v>
      </c>
      <c r="AM4" s="257" t="s">
        <v>39</v>
      </c>
      <c r="AN4" s="257" t="s">
        <v>97</v>
      </c>
      <c r="AO4" s="261" t="s">
        <v>42</v>
      </c>
      <c r="AP4" s="282" t="s">
        <v>43</v>
      </c>
      <c r="AQ4" s="282"/>
      <c r="AR4" s="283"/>
      <c r="AS4" s="282"/>
      <c r="AT4" s="282"/>
      <c r="AU4" s="282"/>
      <c r="AV4" s="282"/>
      <c r="AW4" s="282"/>
      <c r="AX4" s="284"/>
      <c r="AY4" s="282"/>
      <c r="AZ4" s="285"/>
      <c r="BA4" s="253" t="s">
        <v>44</v>
      </c>
      <c r="BB4" s="253" t="s">
        <v>45</v>
      </c>
      <c r="BC4" s="251"/>
      <c r="BD4" s="251"/>
      <c r="BE4" s="223"/>
    </row>
    <row r="5" spans="1:57" ht="8.25" customHeight="1">
      <c r="A5" s="241"/>
      <c r="B5" s="243"/>
      <c r="C5" s="226"/>
      <c r="D5" s="232"/>
      <c r="E5" s="232"/>
      <c r="F5" s="234"/>
      <c r="G5" s="232"/>
      <c r="H5" s="232"/>
      <c r="I5" s="232"/>
      <c r="J5" s="232"/>
      <c r="K5" s="228"/>
      <c r="L5" s="228"/>
      <c r="M5" s="234"/>
      <c r="N5" s="230"/>
      <c r="O5" s="237"/>
      <c r="P5" s="232"/>
      <c r="Q5" s="246"/>
      <c r="R5" s="230"/>
      <c r="S5" s="230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6" t="s">
        <v>46</v>
      </c>
      <c r="AI5" s="253" t="s">
        <v>47</v>
      </c>
      <c r="AJ5" s="256" t="s">
        <v>48</v>
      </c>
      <c r="AK5" s="256"/>
      <c r="AL5" s="254"/>
      <c r="AM5" s="258"/>
      <c r="AN5" s="258"/>
      <c r="AO5" s="262"/>
      <c r="AP5" s="279" t="s">
        <v>49</v>
      </c>
      <c r="AQ5" s="280"/>
      <c r="AR5" s="281"/>
      <c r="AS5" s="273" t="s">
        <v>50</v>
      </c>
      <c r="AT5" s="274"/>
      <c r="AU5" s="274"/>
      <c r="AV5" s="275" t="s">
        <v>51</v>
      </c>
      <c r="AW5" s="277" t="s">
        <v>52</v>
      </c>
      <c r="AX5" s="25" t="s">
        <v>53</v>
      </c>
      <c r="AY5" s="26" t="s">
        <v>54</v>
      </c>
      <c r="AZ5" s="24" t="s">
        <v>55</v>
      </c>
      <c r="BA5" s="254"/>
      <c r="BB5" s="254"/>
      <c r="BC5" s="251"/>
      <c r="BD5" s="251"/>
      <c r="BE5" s="223"/>
    </row>
    <row r="6" spans="1:57" ht="7.5" customHeight="1" hidden="1">
      <c r="A6" s="241"/>
      <c r="B6" s="244"/>
      <c r="C6" s="227"/>
      <c r="D6" s="232"/>
      <c r="E6" s="232"/>
      <c r="F6" s="235"/>
      <c r="G6" s="232"/>
      <c r="H6" s="232"/>
      <c r="I6" s="232"/>
      <c r="J6" s="232"/>
      <c r="K6" s="228"/>
      <c r="L6" s="228"/>
      <c r="M6" s="235"/>
      <c r="N6" s="231"/>
      <c r="O6" s="237"/>
      <c r="P6" s="232"/>
      <c r="Q6" s="247"/>
      <c r="R6" s="231"/>
      <c r="S6" s="231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6"/>
      <c r="AI6" s="255"/>
      <c r="AJ6" s="22" t="s">
        <v>46</v>
      </c>
      <c r="AK6" s="22" t="s">
        <v>47</v>
      </c>
      <c r="AL6" s="255"/>
      <c r="AM6" s="259"/>
      <c r="AN6" s="259"/>
      <c r="AO6" s="263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76"/>
      <c r="AW6" s="278"/>
      <c r="AX6" s="25" t="s">
        <v>41</v>
      </c>
      <c r="AY6" s="26" t="s">
        <v>41</v>
      </c>
      <c r="AZ6" s="26" t="s">
        <v>41</v>
      </c>
      <c r="BA6" s="255"/>
      <c r="BB6" s="255"/>
      <c r="BC6" s="252"/>
      <c r="BD6" s="252"/>
      <c r="BE6" s="224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0.75" customHeight="1" hidden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 hidden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 hidden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41120</v>
      </c>
      <c r="BC10" s="105" t="s">
        <v>74</v>
      </c>
      <c r="BD10" s="106" t="s">
        <v>87</v>
      </c>
      <c r="BE10" s="51" t="s">
        <v>88</v>
      </c>
    </row>
    <row r="11" spans="1:57" ht="12.75" customHeight="1" hidden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1" t="s">
        <v>73</v>
      </c>
      <c r="BD11" s="154" t="s">
        <v>86</v>
      </c>
      <c r="BE11" s="51" t="s">
        <v>85</v>
      </c>
    </row>
    <row r="12" spans="1:57" ht="12.75" customHeight="1" hidden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1" t="s">
        <v>66</v>
      </c>
      <c r="BD12" s="152" t="s">
        <v>89</v>
      </c>
      <c r="BE12" s="153" t="s">
        <v>90</v>
      </c>
    </row>
    <row r="13" spans="1:57" ht="12.75" customHeight="1" hidden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 hidden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 hidden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 hidden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41120</v>
      </c>
      <c r="BC16" s="105" t="s">
        <v>72</v>
      </c>
      <c r="BD16" s="106" t="s">
        <v>81</v>
      </c>
      <c r="BE16" s="51" t="s">
        <v>84</v>
      </c>
    </row>
    <row r="17" spans="1:57" ht="12.75" customHeight="1" hidden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 hidden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 hidden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 hidden="1">
      <c r="A20" s="73"/>
      <c r="B20" s="125" t="s">
        <v>93</v>
      </c>
      <c r="C20" s="155"/>
      <c r="D20" s="74"/>
      <c r="E20" s="76" t="s">
        <v>67</v>
      </c>
      <c r="F20" s="76"/>
      <c r="G20" s="147"/>
      <c r="H20" s="143"/>
      <c r="I20" s="148"/>
      <c r="J20" s="148"/>
      <c r="K20" s="148"/>
      <c r="L20" s="148"/>
      <c r="M20" s="149"/>
      <c r="N20" s="149"/>
      <c r="O20" s="150"/>
      <c r="P20" s="150"/>
      <c r="Q20" s="143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41120</v>
      </c>
      <c r="BC20" s="105" t="s">
        <v>72</v>
      </c>
      <c r="BD20" s="106" t="s">
        <v>81</v>
      </c>
      <c r="BE20" s="51" t="s">
        <v>84</v>
      </c>
    </row>
    <row r="21" spans="1:57" ht="12.75" customHeight="1" hidden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 hidden="1">
      <c r="A22" s="53">
        <v>4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 hidden="1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 hidden="1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41120</v>
      </c>
      <c r="BC24" s="105" t="s">
        <v>72</v>
      </c>
      <c r="BD24" s="106" t="s">
        <v>81</v>
      </c>
      <c r="BE24" s="51" t="s">
        <v>84</v>
      </c>
    </row>
    <row r="25" spans="1:57" ht="15.75" hidden="1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 hidden="1">
      <c r="A26" s="53">
        <v>5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 hidden="1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 hidden="1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41120</v>
      </c>
      <c r="BC28" s="105" t="s">
        <v>72</v>
      </c>
      <c r="BD28" s="106" t="s">
        <v>81</v>
      </c>
      <c r="BE28" s="51" t="s">
        <v>84</v>
      </c>
    </row>
    <row r="29" spans="1:57" ht="15.75" hidden="1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 hidden="1">
      <c r="A30" s="53">
        <v>6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517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 hidden="1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27283.91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 hidden="1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2728391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2728391</v>
      </c>
      <c r="BA32" s="94">
        <v>40969</v>
      </c>
      <c r="BB32" s="94">
        <v>40998</v>
      </c>
      <c r="BC32" s="151" t="s">
        <v>66</v>
      </c>
      <c r="BD32" s="152" t="s">
        <v>89</v>
      </c>
      <c r="BE32" s="153" t="s">
        <v>90</v>
      </c>
    </row>
    <row r="33" spans="1:57" ht="15.75" hidden="1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2756191.91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 hidden="1">
      <c r="A34" s="53">
        <v>7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 hidden="1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 hidden="1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41120</v>
      </c>
      <c r="BC36" s="105" t="s">
        <v>72</v>
      </c>
      <c r="BD36" s="106" t="s">
        <v>81</v>
      </c>
      <c r="BE36" s="51" t="s">
        <v>84</v>
      </c>
    </row>
    <row r="37" spans="1:57" ht="15.75" hidden="1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41120</v>
      </c>
      <c r="BC37" s="151" t="s">
        <v>73</v>
      </c>
      <c r="BD37" s="154" t="s">
        <v>86</v>
      </c>
      <c r="BE37" s="51" t="s">
        <v>85</v>
      </c>
    </row>
    <row r="38" spans="1:56" ht="15.75" hidden="1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 hidden="1">
      <c r="A39" s="53">
        <v>8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 hidden="1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 hidden="1">
      <c r="A41" s="73"/>
      <c r="B41" s="125" t="s">
        <v>93</v>
      </c>
      <c r="C41" s="155"/>
      <c r="D41" s="74"/>
      <c r="E41" s="76" t="s">
        <v>67</v>
      </c>
      <c r="F41" s="76"/>
      <c r="G41" s="147"/>
      <c r="H41" s="143"/>
      <c r="I41" s="148"/>
      <c r="J41" s="148"/>
      <c r="K41" s="148"/>
      <c r="L41" s="148"/>
      <c r="M41" s="149"/>
      <c r="N41" s="149"/>
      <c r="O41" s="150"/>
      <c r="P41" s="150"/>
      <c r="Q41" s="143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41120</v>
      </c>
      <c r="BC41" s="105" t="s">
        <v>74</v>
      </c>
      <c r="BD41" s="106" t="s">
        <v>87</v>
      </c>
      <c r="BE41" s="51" t="s">
        <v>88</v>
      </c>
    </row>
    <row r="42" spans="1:56" ht="15.75" hidden="1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>
      <c r="A43" s="53">
        <v>1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41113</v>
      </c>
      <c r="BC45" s="105" t="s">
        <v>72</v>
      </c>
      <c r="BD45" s="106" t="s">
        <v>81</v>
      </c>
      <c r="BE45" s="51" t="s">
        <v>84</v>
      </c>
    </row>
    <row r="46" spans="1:57" ht="15.75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>
      <c r="A47" s="53">
        <v>2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589.4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111940.08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11194008.32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1" t="s">
        <v>66</v>
      </c>
      <c r="BD49" s="152" t="s">
        <v>89</v>
      </c>
      <c r="BE49" s="153" t="s">
        <v>90</v>
      </c>
    </row>
    <row r="50" spans="1:57" ht="15.75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0.75" customHeight="1">
      <c r="A51" s="53">
        <v>11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 hidden="1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 hidden="1">
      <c r="A53" s="73"/>
      <c r="B53" s="125" t="s">
        <v>124</v>
      </c>
      <c r="C53" s="155"/>
      <c r="D53" s="74"/>
      <c r="E53" s="76" t="s">
        <v>67</v>
      </c>
      <c r="F53" s="76"/>
      <c r="G53" s="147"/>
      <c r="H53" s="143"/>
      <c r="I53" s="148"/>
      <c r="J53" s="148"/>
      <c r="K53" s="148"/>
      <c r="L53" s="148"/>
      <c r="M53" s="149"/>
      <c r="N53" s="149"/>
      <c r="O53" s="150"/>
      <c r="P53" s="150"/>
      <c r="Q53" s="143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 hidden="1">
      <c r="A54" s="73"/>
      <c r="B54" s="125"/>
      <c r="C54" s="156"/>
      <c r="D54" s="74"/>
      <c r="E54" s="76"/>
      <c r="F54" s="76"/>
      <c r="G54" s="147"/>
      <c r="H54" s="143"/>
      <c r="I54" s="148"/>
      <c r="J54" s="148"/>
      <c r="K54" s="148"/>
      <c r="L54" s="148"/>
      <c r="M54" s="149"/>
      <c r="N54" s="149"/>
      <c r="O54" s="150"/>
      <c r="P54" s="150"/>
      <c r="Q54" s="143"/>
      <c r="R54" s="96" t="s">
        <v>76</v>
      </c>
      <c r="S54" s="89">
        <v>3069.5</v>
      </c>
      <c r="T54" s="131">
        <v>4331064.5</v>
      </c>
      <c r="U54" s="85"/>
      <c r="V54" s="131"/>
      <c r="W54" s="157"/>
      <c r="X54" s="158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1" t="s">
        <v>73</v>
      </c>
      <c r="BD54" s="154" t="s">
        <v>86</v>
      </c>
      <c r="BE54" s="51" t="s">
        <v>85</v>
      </c>
    </row>
    <row r="55" spans="1:57" s="37" customFormat="1" ht="15.75" hidden="1">
      <c r="A55" s="73"/>
      <c r="B55" s="125"/>
      <c r="C55" s="156"/>
      <c r="D55" s="74"/>
      <c r="E55" s="76"/>
      <c r="F55" s="76"/>
      <c r="G55" s="147"/>
      <c r="H55" s="143"/>
      <c r="I55" s="148"/>
      <c r="J55" s="148"/>
      <c r="K55" s="148"/>
      <c r="L55" s="148"/>
      <c r="M55" s="149"/>
      <c r="N55" s="149"/>
      <c r="O55" s="150"/>
      <c r="P55" s="150"/>
      <c r="Q55" s="143"/>
      <c r="R55" s="96" t="s">
        <v>126</v>
      </c>
      <c r="S55" s="89">
        <v>2063</v>
      </c>
      <c r="T55" s="131">
        <v>3362879</v>
      </c>
      <c r="U55" s="85"/>
      <c r="V55" s="131"/>
      <c r="W55" s="157"/>
      <c r="X55" s="158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1" t="s">
        <v>73</v>
      </c>
      <c r="BD55" s="154" t="s">
        <v>86</v>
      </c>
      <c r="BE55" s="51" t="s">
        <v>85</v>
      </c>
    </row>
    <row r="56" spans="1:57" s="37" customFormat="1" ht="15.75" hidden="1">
      <c r="A56" s="73"/>
      <c r="B56" s="125"/>
      <c r="C56" s="156"/>
      <c r="D56" s="74"/>
      <c r="E56" s="76"/>
      <c r="F56" s="76"/>
      <c r="G56" s="147"/>
      <c r="H56" s="143"/>
      <c r="I56" s="148"/>
      <c r="J56" s="148"/>
      <c r="K56" s="148"/>
      <c r="L56" s="148"/>
      <c r="M56" s="149"/>
      <c r="N56" s="149"/>
      <c r="O56" s="150"/>
      <c r="P56" s="150"/>
      <c r="Q56" s="143"/>
      <c r="R56" s="96" t="s">
        <v>77</v>
      </c>
      <c r="S56" s="89">
        <v>2682</v>
      </c>
      <c r="T56" s="131">
        <v>2636406</v>
      </c>
      <c r="U56" s="85"/>
      <c r="V56" s="131"/>
      <c r="W56" s="157"/>
      <c r="X56" s="158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1" t="s">
        <v>73</v>
      </c>
      <c r="BD56" s="154" t="s">
        <v>86</v>
      </c>
      <c r="BE56" s="51" t="s">
        <v>85</v>
      </c>
    </row>
    <row r="57" spans="1:57" ht="15.75" hidden="1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41120</v>
      </c>
      <c r="BC57" s="136" t="s">
        <v>69</v>
      </c>
      <c r="BD57" s="105" t="s">
        <v>80</v>
      </c>
      <c r="BE57" s="51" t="s">
        <v>83</v>
      </c>
    </row>
    <row r="58" spans="1:57" ht="15.75" hidden="1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15.75" hidden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165"/>
      <c r="U60" s="159"/>
      <c r="V60" s="159"/>
      <c r="W60" s="160"/>
      <c r="X60" s="160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P60" s="159"/>
      <c r="AQ60" s="159"/>
      <c r="AR60" s="161"/>
      <c r="AS60" s="159"/>
      <c r="AT60" s="159"/>
      <c r="AU60" s="159"/>
      <c r="AV60" s="159"/>
      <c r="AW60" s="161"/>
      <c r="AX60" s="162"/>
      <c r="AY60" s="161"/>
      <c r="AZ60" s="159"/>
      <c r="BA60" s="163"/>
      <c r="BB60" s="163"/>
      <c r="BC60" s="164"/>
    </row>
    <row r="61" spans="20:55" ht="15">
      <c r="T61" s="165"/>
      <c r="U61" s="159"/>
      <c r="V61" s="159"/>
      <c r="W61" s="160"/>
      <c r="X61" s="160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P61" s="159"/>
      <c r="AQ61" s="159"/>
      <c r="AR61" s="161"/>
      <c r="AS61" s="159"/>
      <c r="AT61" s="159"/>
      <c r="AU61" s="159"/>
      <c r="AV61" s="159"/>
      <c r="AW61" s="161"/>
      <c r="AX61" s="162"/>
      <c r="AY61" s="161"/>
      <c r="AZ61" s="159"/>
      <c r="BA61" s="163"/>
      <c r="BB61" s="163"/>
      <c r="BC61" s="164"/>
    </row>
  </sheetData>
  <sheetProtection/>
  <autoFilter ref="A7:BD46"/>
  <mergeCells count="55">
    <mergeCell ref="BA4:BA6"/>
    <mergeCell ref="BB4:BB6"/>
    <mergeCell ref="AS5:AU5"/>
    <mergeCell ref="AV5:AV6"/>
    <mergeCell ref="AW5:AW6"/>
    <mergeCell ref="AM4:AM6"/>
    <mergeCell ref="AH5:AH6"/>
    <mergeCell ref="AI5:AI6"/>
    <mergeCell ref="AJ5:AK5"/>
    <mergeCell ref="AP5:AR5"/>
    <mergeCell ref="AN4:AN6"/>
    <mergeCell ref="AO4:AO6"/>
    <mergeCell ref="AP4:AZ4"/>
    <mergeCell ref="AB4:AB6"/>
    <mergeCell ref="AC4:AC6"/>
    <mergeCell ref="AD4:AD6"/>
    <mergeCell ref="AG4:AG6"/>
    <mergeCell ref="AH4:AK4"/>
    <mergeCell ref="AL4:AL6"/>
    <mergeCell ref="V4:V6"/>
    <mergeCell ref="W4:W6"/>
    <mergeCell ref="X4:X6"/>
    <mergeCell ref="Y4:Y6"/>
    <mergeCell ref="Z4:Z6"/>
    <mergeCell ref="AA4:AA6"/>
    <mergeCell ref="P3:P6"/>
    <mergeCell ref="Q3:Q6"/>
    <mergeCell ref="BA3:BB3"/>
    <mergeCell ref="BC3:BC6"/>
    <mergeCell ref="BD3:BD6"/>
    <mergeCell ref="S4:S6"/>
    <mergeCell ref="T4:T6"/>
    <mergeCell ref="AE4:AE6"/>
    <mergeCell ref="AF4:AF6"/>
    <mergeCell ref="U4:U6"/>
    <mergeCell ref="I3:I6"/>
    <mergeCell ref="C4:C6"/>
    <mergeCell ref="K4:K6"/>
    <mergeCell ref="L4:L6"/>
    <mergeCell ref="R4:R6"/>
    <mergeCell ref="J3:J6"/>
    <mergeCell ref="K3:L3"/>
    <mergeCell ref="M3:M6"/>
    <mergeCell ref="N3:N6"/>
    <mergeCell ref="O3:O6"/>
    <mergeCell ref="BE3:BE6"/>
    <mergeCell ref="B1:AQ1"/>
    <mergeCell ref="AR1:BC1"/>
    <mergeCell ref="A3:A6"/>
    <mergeCell ref="B3:B6"/>
    <mergeCell ref="D3:D6"/>
    <mergeCell ref="E3:E6"/>
    <mergeCell ref="F3:F6"/>
    <mergeCell ref="G3:G6"/>
    <mergeCell ref="H3:H6"/>
  </mergeCells>
  <conditionalFormatting sqref="Y8:Y58">
    <cfRule type="cellIs" priority="1" dxfId="1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40" sqref="AN40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167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166" customWidth="1"/>
    <col min="56" max="56" width="30.57421875" style="166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38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86">
        <f ca="1">TODAY()</f>
        <v>41431</v>
      </c>
      <c r="AS1" s="286"/>
      <c r="AT1" s="286"/>
      <c r="AU1" s="286"/>
      <c r="AV1" s="286"/>
      <c r="AW1" s="286"/>
      <c r="AX1" s="287"/>
      <c r="AY1" s="286"/>
      <c r="AZ1" s="286"/>
      <c r="BA1" s="286"/>
      <c r="BB1" s="286"/>
      <c r="BC1" s="286"/>
      <c r="BD1" s="164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4"/>
      <c r="BD2" s="164"/>
    </row>
    <row r="3" spans="1:57" ht="15.75" customHeight="1">
      <c r="A3" s="241" t="s">
        <v>1</v>
      </c>
      <c r="B3" s="242" t="s">
        <v>2</v>
      </c>
      <c r="C3" s="16"/>
      <c r="D3" s="232" t="s">
        <v>3</v>
      </c>
      <c r="E3" s="232" t="s">
        <v>4</v>
      </c>
      <c r="F3" s="233" t="s">
        <v>5</v>
      </c>
      <c r="G3" s="232" t="s">
        <v>6</v>
      </c>
      <c r="H3" s="232" t="s">
        <v>7</v>
      </c>
      <c r="I3" s="232" t="s">
        <v>8</v>
      </c>
      <c r="J3" s="232" t="s">
        <v>9</v>
      </c>
      <c r="K3" s="232" t="s">
        <v>10</v>
      </c>
      <c r="L3" s="232"/>
      <c r="M3" s="233" t="s">
        <v>11</v>
      </c>
      <c r="N3" s="229" t="s">
        <v>12</v>
      </c>
      <c r="O3" s="236" t="s">
        <v>13</v>
      </c>
      <c r="P3" s="232" t="s">
        <v>14</v>
      </c>
      <c r="Q3" s="245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248" t="s">
        <v>17</v>
      </c>
      <c r="BB3" s="249"/>
      <c r="BC3" s="250" t="s">
        <v>79</v>
      </c>
      <c r="BD3" s="250" t="s">
        <v>18</v>
      </c>
      <c r="BE3" s="222" t="s">
        <v>82</v>
      </c>
    </row>
    <row r="4" spans="1:57" ht="22.5" customHeight="1">
      <c r="A4" s="241"/>
      <c r="B4" s="243"/>
      <c r="C4" s="225" t="s">
        <v>19</v>
      </c>
      <c r="D4" s="232"/>
      <c r="E4" s="232"/>
      <c r="F4" s="234"/>
      <c r="G4" s="232"/>
      <c r="H4" s="232"/>
      <c r="I4" s="232"/>
      <c r="J4" s="232"/>
      <c r="K4" s="228" t="s">
        <v>20</v>
      </c>
      <c r="L4" s="228" t="s">
        <v>21</v>
      </c>
      <c r="M4" s="234"/>
      <c r="N4" s="230"/>
      <c r="O4" s="237"/>
      <c r="P4" s="232"/>
      <c r="Q4" s="246"/>
      <c r="R4" s="229" t="s">
        <v>22</v>
      </c>
      <c r="S4" s="229" t="s">
        <v>23</v>
      </c>
      <c r="T4" s="253" t="s">
        <v>24</v>
      </c>
      <c r="U4" s="253" t="s">
        <v>25</v>
      </c>
      <c r="V4" s="253" t="s">
        <v>26</v>
      </c>
      <c r="W4" s="253" t="s">
        <v>27</v>
      </c>
      <c r="X4" s="253" t="s">
        <v>28</v>
      </c>
      <c r="Y4" s="253" t="s">
        <v>29</v>
      </c>
      <c r="Z4" s="253" t="s">
        <v>30</v>
      </c>
      <c r="AA4" s="253" t="s">
        <v>31</v>
      </c>
      <c r="AB4" s="253" t="s">
        <v>32</v>
      </c>
      <c r="AC4" s="253" t="s">
        <v>33</v>
      </c>
      <c r="AD4" s="253" t="s">
        <v>26</v>
      </c>
      <c r="AE4" s="253" t="s">
        <v>34</v>
      </c>
      <c r="AF4" s="253" t="s">
        <v>35</v>
      </c>
      <c r="AG4" s="253" t="s">
        <v>36</v>
      </c>
      <c r="AH4" s="256" t="s">
        <v>37</v>
      </c>
      <c r="AI4" s="256"/>
      <c r="AJ4" s="256"/>
      <c r="AK4" s="256"/>
      <c r="AL4" s="253" t="s">
        <v>38</v>
      </c>
      <c r="AM4" s="257" t="s">
        <v>39</v>
      </c>
      <c r="AN4" s="257" t="s">
        <v>97</v>
      </c>
      <c r="AO4" s="261" t="s">
        <v>42</v>
      </c>
      <c r="AP4" s="282" t="s">
        <v>43</v>
      </c>
      <c r="AQ4" s="282"/>
      <c r="AR4" s="283"/>
      <c r="AS4" s="282"/>
      <c r="AT4" s="282"/>
      <c r="AU4" s="282"/>
      <c r="AV4" s="282"/>
      <c r="AW4" s="282"/>
      <c r="AX4" s="284"/>
      <c r="AY4" s="282"/>
      <c r="AZ4" s="285"/>
      <c r="BA4" s="253" t="s">
        <v>44</v>
      </c>
      <c r="BB4" s="253" t="s">
        <v>45</v>
      </c>
      <c r="BC4" s="251"/>
      <c r="BD4" s="251"/>
      <c r="BE4" s="223"/>
    </row>
    <row r="5" spans="1:57" ht="8.25" customHeight="1">
      <c r="A5" s="241"/>
      <c r="B5" s="243"/>
      <c r="C5" s="226"/>
      <c r="D5" s="232"/>
      <c r="E5" s="232"/>
      <c r="F5" s="234"/>
      <c r="G5" s="232"/>
      <c r="H5" s="232"/>
      <c r="I5" s="232"/>
      <c r="J5" s="232"/>
      <c r="K5" s="228"/>
      <c r="L5" s="228"/>
      <c r="M5" s="234"/>
      <c r="N5" s="230"/>
      <c r="O5" s="237"/>
      <c r="P5" s="232"/>
      <c r="Q5" s="246"/>
      <c r="R5" s="230"/>
      <c r="S5" s="230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6" t="s">
        <v>46</v>
      </c>
      <c r="AI5" s="253" t="s">
        <v>47</v>
      </c>
      <c r="AJ5" s="256" t="s">
        <v>48</v>
      </c>
      <c r="AK5" s="256"/>
      <c r="AL5" s="254"/>
      <c r="AM5" s="258"/>
      <c r="AN5" s="258"/>
      <c r="AO5" s="262"/>
      <c r="AP5" s="279" t="s">
        <v>49</v>
      </c>
      <c r="AQ5" s="280"/>
      <c r="AR5" s="281"/>
      <c r="AS5" s="273" t="s">
        <v>50</v>
      </c>
      <c r="AT5" s="274"/>
      <c r="AU5" s="274"/>
      <c r="AV5" s="275" t="s">
        <v>51</v>
      </c>
      <c r="AW5" s="277" t="s">
        <v>52</v>
      </c>
      <c r="AX5" s="25" t="s">
        <v>53</v>
      </c>
      <c r="AY5" s="26" t="s">
        <v>54</v>
      </c>
      <c r="AZ5" s="24" t="s">
        <v>55</v>
      </c>
      <c r="BA5" s="254"/>
      <c r="BB5" s="254"/>
      <c r="BC5" s="251"/>
      <c r="BD5" s="251"/>
      <c r="BE5" s="223"/>
    </row>
    <row r="6" spans="1:57" ht="7.5" customHeight="1" hidden="1">
      <c r="A6" s="241"/>
      <c r="B6" s="244"/>
      <c r="C6" s="227"/>
      <c r="D6" s="232"/>
      <c r="E6" s="232"/>
      <c r="F6" s="235"/>
      <c r="G6" s="232"/>
      <c r="H6" s="232"/>
      <c r="I6" s="232"/>
      <c r="J6" s="232"/>
      <c r="K6" s="228"/>
      <c r="L6" s="228"/>
      <c r="M6" s="235"/>
      <c r="N6" s="231"/>
      <c r="O6" s="237"/>
      <c r="P6" s="232"/>
      <c r="Q6" s="247"/>
      <c r="R6" s="231"/>
      <c r="S6" s="231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6"/>
      <c r="AI6" s="255"/>
      <c r="AJ6" s="22" t="s">
        <v>46</v>
      </c>
      <c r="AK6" s="22" t="s">
        <v>47</v>
      </c>
      <c r="AL6" s="255"/>
      <c r="AM6" s="259"/>
      <c r="AN6" s="259"/>
      <c r="AO6" s="263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76"/>
      <c r="AW6" s="278"/>
      <c r="AX6" s="25" t="s">
        <v>41</v>
      </c>
      <c r="AY6" s="26" t="s">
        <v>41</v>
      </c>
      <c r="AZ6" s="26" t="s">
        <v>41</v>
      </c>
      <c r="BA6" s="255"/>
      <c r="BB6" s="255"/>
      <c r="BC6" s="252"/>
      <c r="BD6" s="252"/>
      <c r="BE6" s="224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0.75" customHeight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 hidden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 hidden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41120</v>
      </c>
      <c r="BC10" s="105" t="s">
        <v>74</v>
      </c>
      <c r="BD10" s="106" t="s">
        <v>87</v>
      </c>
      <c r="BE10" s="51" t="s">
        <v>88</v>
      </c>
    </row>
    <row r="11" spans="1:57" ht="12.75" customHeight="1" hidden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1" t="s">
        <v>73</v>
      </c>
      <c r="BD11" s="154" t="s">
        <v>86</v>
      </c>
      <c r="BE11" s="51" t="s">
        <v>85</v>
      </c>
    </row>
    <row r="12" spans="1:57" ht="12.75" customHeight="1" hidden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1" t="s">
        <v>66</v>
      </c>
      <c r="BD12" s="152" t="s">
        <v>89</v>
      </c>
      <c r="BE12" s="153" t="s">
        <v>90</v>
      </c>
    </row>
    <row r="13" spans="1:57" ht="12.75" customHeight="1" hidden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 hidden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 hidden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 hidden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41120</v>
      </c>
      <c r="BC16" s="105" t="s">
        <v>72</v>
      </c>
      <c r="BD16" s="106" t="s">
        <v>81</v>
      </c>
      <c r="BE16" s="51" t="s">
        <v>84</v>
      </c>
    </row>
    <row r="17" spans="1:57" ht="12.75" customHeight="1" hidden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 hidden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 hidden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 hidden="1">
      <c r="A20" s="73"/>
      <c r="B20" s="125" t="s">
        <v>93</v>
      </c>
      <c r="C20" s="155"/>
      <c r="D20" s="74"/>
      <c r="E20" s="76" t="s">
        <v>67</v>
      </c>
      <c r="F20" s="76"/>
      <c r="G20" s="147"/>
      <c r="H20" s="143"/>
      <c r="I20" s="148"/>
      <c r="J20" s="148"/>
      <c r="K20" s="148"/>
      <c r="L20" s="148"/>
      <c r="M20" s="149"/>
      <c r="N20" s="149"/>
      <c r="O20" s="150"/>
      <c r="P20" s="150"/>
      <c r="Q20" s="143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41120</v>
      </c>
      <c r="BC20" s="105" t="s">
        <v>72</v>
      </c>
      <c r="BD20" s="106" t="s">
        <v>81</v>
      </c>
      <c r="BE20" s="51" t="s">
        <v>84</v>
      </c>
    </row>
    <row r="21" spans="1:57" ht="12.75" customHeight="1" hidden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>
      <c r="A22" s="53">
        <v>1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41113</v>
      </c>
      <c r="BC24" s="105" t="s">
        <v>72</v>
      </c>
      <c r="BD24" s="106" t="s">
        <v>81</v>
      </c>
      <c r="BE24" s="51" t="s">
        <v>84</v>
      </c>
    </row>
    <row r="25" spans="1:57" ht="15.75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>
      <c r="A26" s="53">
        <v>2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41113</v>
      </c>
      <c r="BC28" s="105" t="s">
        <v>72</v>
      </c>
      <c r="BD28" s="106" t="s">
        <v>81</v>
      </c>
      <c r="BE28" s="51" t="s">
        <v>84</v>
      </c>
    </row>
    <row r="29" spans="1:57" ht="15.75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>
      <c r="A30" s="53">
        <v>3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589.4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27283.19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2728319.32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2728319.32</v>
      </c>
      <c r="BA32" s="94">
        <v>40969</v>
      </c>
      <c r="BB32" s="94">
        <v>40998</v>
      </c>
      <c r="BC32" s="151" t="s">
        <v>66</v>
      </c>
      <c r="BD32" s="152" t="s">
        <v>89</v>
      </c>
      <c r="BE32" s="153" t="s">
        <v>90</v>
      </c>
    </row>
    <row r="33" spans="1:57" ht="15.75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2756191.9099999997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>
      <c r="A34" s="53">
        <v>4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41113</v>
      </c>
      <c r="BC36" s="105" t="s">
        <v>72</v>
      </c>
      <c r="BD36" s="106" t="s">
        <v>81</v>
      </c>
      <c r="BE36" s="51" t="s">
        <v>84</v>
      </c>
    </row>
    <row r="37" spans="1:57" ht="15.75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41113</v>
      </c>
      <c r="BC37" s="151" t="s">
        <v>73</v>
      </c>
      <c r="BD37" s="154" t="s">
        <v>86</v>
      </c>
      <c r="BE37" s="51" t="s">
        <v>85</v>
      </c>
    </row>
    <row r="38" spans="1:56" ht="15.75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>
      <c r="A39" s="53">
        <v>5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>
      <c r="A41" s="73"/>
      <c r="B41" s="125" t="s">
        <v>93</v>
      </c>
      <c r="C41" s="155"/>
      <c r="D41" s="74"/>
      <c r="E41" s="76" t="s">
        <v>67</v>
      </c>
      <c r="F41" s="76"/>
      <c r="G41" s="147"/>
      <c r="H41" s="143"/>
      <c r="I41" s="148"/>
      <c r="J41" s="148"/>
      <c r="K41" s="148"/>
      <c r="L41" s="148"/>
      <c r="M41" s="149"/>
      <c r="N41" s="149"/>
      <c r="O41" s="150"/>
      <c r="P41" s="150"/>
      <c r="Q41" s="143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41113</v>
      </c>
      <c r="BC41" s="105" t="s">
        <v>74</v>
      </c>
      <c r="BD41" s="106" t="s">
        <v>140</v>
      </c>
      <c r="BE41" s="51" t="s">
        <v>141</v>
      </c>
    </row>
    <row r="42" spans="1:56" ht="15.75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 hidden="1">
      <c r="A43" s="53">
        <v>9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 hidden="1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 hidden="1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41120</v>
      </c>
      <c r="BC45" s="105" t="s">
        <v>72</v>
      </c>
      <c r="BD45" s="106" t="s">
        <v>81</v>
      </c>
      <c r="BE45" s="51" t="s">
        <v>84</v>
      </c>
    </row>
    <row r="46" spans="1:57" ht="15.75" hidden="1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 hidden="1">
      <c r="A47" s="53">
        <v>10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517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 hidden="1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 hidden="1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11194080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1" t="s">
        <v>66</v>
      </c>
      <c r="BD49" s="152" t="s">
        <v>89</v>
      </c>
      <c r="BE49" s="153" t="s">
        <v>90</v>
      </c>
    </row>
    <row r="50" spans="1:57" ht="15.75" hidden="1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25.5" hidden="1">
      <c r="A51" s="53">
        <v>11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 hidden="1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 hidden="1">
      <c r="A53" s="73"/>
      <c r="B53" s="125" t="s">
        <v>124</v>
      </c>
      <c r="C53" s="155"/>
      <c r="D53" s="74"/>
      <c r="E53" s="76" t="s">
        <v>67</v>
      </c>
      <c r="F53" s="76"/>
      <c r="G53" s="147"/>
      <c r="H53" s="143"/>
      <c r="I53" s="148"/>
      <c r="J53" s="148"/>
      <c r="K53" s="148"/>
      <c r="L53" s="148"/>
      <c r="M53" s="149"/>
      <c r="N53" s="149"/>
      <c r="O53" s="150"/>
      <c r="P53" s="150"/>
      <c r="Q53" s="143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 hidden="1">
      <c r="A54" s="73"/>
      <c r="B54" s="125"/>
      <c r="C54" s="156"/>
      <c r="D54" s="74"/>
      <c r="E54" s="76"/>
      <c r="F54" s="76"/>
      <c r="G54" s="147"/>
      <c r="H54" s="143"/>
      <c r="I54" s="148"/>
      <c r="J54" s="148"/>
      <c r="K54" s="148"/>
      <c r="L54" s="148"/>
      <c r="M54" s="149"/>
      <c r="N54" s="149"/>
      <c r="O54" s="150"/>
      <c r="P54" s="150"/>
      <c r="Q54" s="143"/>
      <c r="R54" s="96" t="s">
        <v>76</v>
      </c>
      <c r="S54" s="89">
        <v>3069.5</v>
      </c>
      <c r="T54" s="131">
        <v>4331064.5</v>
      </c>
      <c r="U54" s="85"/>
      <c r="V54" s="131"/>
      <c r="W54" s="157"/>
      <c r="X54" s="158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1" t="s">
        <v>73</v>
      </c>
      <c r="BD54" s="154" t="s">
        <v>86</v>
      </c>
      <c r="BE54" s="51" t="s">
        <v>85</v>
      </c>
    </row>
    <row r="55" spans="1:57" s="37" customFormat="1" ht="15.75" hidden="1">
      <c r="A55" s="73"/>
      <c r="B55" s="125"/>
      <c r="C55" s="156"/>
      <c r="D55" s="74"/>
      <c r="E55" s="76"/>
      <c r="F55" s="76"/>
      <c r="G55" s="147"/>
      <c r="H55" s="143"/>
      <c r="I55" s="148"/>
      <c r="J55" s="148"/>
      <c r="K55" s="148"/>
      <c r="L55" s="148"/>
      <c r="M55" s="149"/>
      <c r="N55" s="149"/>
      <c r="O55" s="150"/>
      <c r="P55" s="150"/>
      <c r="Q55" s="143"/>
      <c r="R55" s="96" t="s">
        <v>126</v>
      </c>
      <c r="S55" s="89">
        <v>2063</v>
      </c>
      <c r="T55" s="131">
        <v>3362879</v>
      </c>
      <c r="U55" s="85"/>
      <c r="V55" s="131"/>
      <c r="W55" s="157"/>
      <c r="X55" s="158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1" t="s">
        <v>73</v>
      </c>
      <c r="BD55" s="154" t="s">
        <v>86</v>
      </c>
      <c r="BE55" s="51" t="s">
        <v>85</v>
      </c>
    </row>
    <row r="56" spans="1:57" s="37" customFormat="1" ht="15.75" hidden="1">
      <c r="A56" s="73"/>
      <c r="B56" s="125"/>
      <c r="C56" s="156"/>
      <c r="D56" s="74"/>
      <c r="E56" s="76"/>
      <c r="F56" s="76"/>
      <c r="G56" s="147"/>
      <c r="H56" s="143"/>
      <c r="I56" s="148"/>
      <c r="J56" s="148"/>
      <c r="K56" s="148"/>
      <c r="L56" s="148"/>
      <c r="M56" s="149"/>
      <c r="N56" s="149"/>
      <c r="O56" s="150"/>
      <c r="P56" s="150"/>
      <c r="Q56" s="143"/>
      <c r="R56" s="96" t="s">
        <v>77</v>
      </c>
      <c r="S56" s="89">
        <v>2682</v>
      </c>
      <c r="T56" s="131">
        <v>2636406</v>
      </c>
      <c r="U56" s="85"/>
      <c r="V56" s="131"/>
      <c r="W56" s="157"/>
      <c r="X56" s="158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1" t="s">
        <v>73</v>
      </c>
      <c r="BD56" s="154" t="s">
        <v>86</v>
      </c>
      <c r="BE56" s="51" t="s">
        <v>85</v>
      </c>
    </row>
    <row r="57" spans="1:57" ht="15.75" hidden="1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41120</v>
      </c>
      <c r="BC57" s="136" t="s">
        <v>69</v>
      </c>
      <c r="BD57" s="105" t="s">
        <v>80</v>
      </c>
      <c r="BE57" s="51" t="s">
        <v>83</v>
      </c>
    </row>
    <row r="58" spans="1:57" ht="15.75" hidden="1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15.75" hidden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165"/>
      <c r="U60" s="159"/>
      <c r="V60" s="159"/>
      <c r="W60" s="160"/>
      <c r="X60" s="160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P60" s="159"/>
      <c r="AQ60" s="159"/>
      <c r="AR60" s="161"/>
      <c r="AS60" s="159"/>
      <c r="AT60" s="159"/>
      <c r="AU60" s="159"/>
      <c r="AV60" s="159"/>
      <c r="AW60" s="161"/>
      <c r="AX60" s="162"/>
      <c r="AY60" s="161"/>
      <c r="AZ60" s="159"/>
      <c r="BA60" s="163"/>
      <c r="BB60" s="163"/>
      <c r="BC60" s="164"/>
    </row>
    <row r="61" spans="20:55" ht="15">
      <c r="T61" s="165"/>
      <c r="U61" s="159"/>
      <c r="V61" s="159"/>
      <c r="W61" s="160"/>
      <c r="X61" s="160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P61" s="159"/>
      <c r="AQ61" s="159"/>
      <c r="AR61" s="161"/>
      <c r="AS61" s="159"/>
      <c r="AT61" s="159"/>
      <c r="AU61" s="159"/>
      <c r="AV61" s="159"/>
      <c r="AW61" s="161"/>
      <c r="AX61" s="162"/>
      <c r="AY61" s="161"/>
      <c r="AZ61" s="159"/>
      <c r="BA61" s="163"/>
      <c r="BB61" s="163"/>
      <c r="BC61" s="164"/>
    </row>
  </sheetData>
  <sheetProtection/>
  <autoFilter ref="A7:BD46"/>
  <mergeCells count="55">
    <mergeCell ref="A3:A6"/>
    <mergeCell ref="B3:B6"/>
    <mergeCell ref="D3:D6"/>
    <mergeCell ref="E3:E6"/>
    <mergeCell ref="F3:F6"/>
    <mergeCell ref="G3:G6"/>
    <mergeCell ref="I3:I6"/>
    <mergeCell ref="C4:C6"/>
    <mergeCell ref="K4:K6"/>
    <mergeCell ref="L4:L6"/>
    <mergeCell ref="BE3:BE6"/>
    <mergeCell ref="B1:AQ1"/>
    <mergeCell ref="AR1:BC1"/>
    <mergeCell ref="H3:H6"/>
    <mergeCell ref="R4:R6"/>
    <mergeCell ref="J3:J6"/>
    <mergeCell ref="K3:L3"/>
    <mergeCell ref="M3:M6"/>
    <mergeCell ref="N3:N6"/>
    <mergeCell ref="O3:O6"/>
    <mergeCell ref="P3:P6"/>
    <mergeCell ref="Q3:Q6"/>
    <mergeCell ref="BA3:BB3"/>
    <mergeCell ref="BC3:BC6"/>
    <mergeCell ref="BD3:BD6"/>
    <mergeCell ref="S4:S6"/>
    <mergeCell ref="T4:T6"/>
    <mergeCell ref="AE4:AE6"/>
    <mergeCell ref="AF4:AF6"/>
    <mergeCell ref="U4:U6"/>
    <mergeCell ref="V4:V6"/>
    <mergeCell ref="W4:W6"/>
    <mergeCell ref="AB4:AB6"/>
    <mergeCell ref="AC4:AC6"/>
    <mergeCell ref="AD4:AD6"/>
    <mergeCell ref="AG4:AG6"/>
    <mergeCell ref="X4:X6"/>
    <mergeCell ref="Y4:Y6"/>
    <mergeCell ref="Z4:Z6"/>
    <mergeCell ref="AA4:AA6"/>
    <mergeCell ref="AN4:AN6"/>
    <mergeCell ref="AO4:AO6"/>
    <mergeCell ref="AP4:AZ4"/>
    <mergeCell ref="AH4:AK4"/>
    <mergeCell ref="AL4:AL6"/>
    <mergeCell ref="AM4:AM6"/>
    <mergeCell ref="AH5:AH6"/>
    <mergeCell ref="AI5:AI6"/>
    <mergeCell ref="AJ5:AK5"/>
    <mergeCell ref="BA4:BA6"/>
    <mergeCell ref="BB4:BB6"/>
    <mergeCell ref="AS5:AU5"/>
    <mergeCell ref="AV5:AV6"/>
    <mergeCell ref="AW5:AW6"/>
    <mergeCell ref="AP5:AR5"/>
  </mergeCells>
  <conditionalFormatting sqref="Y8:Y58">
    <cfRule type="cellIs" priority="1" dxfId="1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D10" sqref="BD10:BE10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44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49" customWidth="1"/>
    <col min="56" max="56" width="30.57421875" style="49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38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86">
        <f ca="1">TODAY()</f>
        <v>41431</v>
      </c>
      <c r="AS1" s="286"/>
      <c r="AT1" s="286"/>
      <c r="AU1" s="286"/>
      <c r="AV1" s="286"/>
      <c r="AW1" s="286"/>
      <c r="AX1" s="287"/>
      <c r="AY1" s="286"/>
      <c r="AZ1" s="286"/>
      <c r="BA1" s="286"/>
      <c r="BB1" s="286"/>
      <c r="BC1" s="286"/>
      <c r="BD1" s="2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2"/>
      <c r="BD2" s="2"/>
    </row>
    <row r="3" spans="1:57" ht="15.75" customHeight="1">
      <c r="A3" s="241" t="s">
        <v>1</v>
      </c>
      <c r="B3" s="242" t="s">
        <v>2</v>
      </c>
      <c r="C3" s="16"/>
      <c r="D3" s="232" t="s">
        <v>3</v>
      </c>
      <c r="E3" s="232" t="s">
        <v>4</v>
      </c>
      <c r="F3" s="233" t="s">
        <v>5</v>
      </c>
      <c r="G3" s="232" t="s">
        <v>6</v>
      </c>
      <c r="H3" s="232" t="s">
        <v>7</v>
      </c>
      <c r="I3" s="232" t="s">
        <v>8</v>
      </c>
      <c r="J3" s="232" t="s">
        <v>9</v>
      </c>
      <c r="K3" s="232" t="s">
        <v>10</v>
      </c>
      <c r="L3" s="232"/>
      <c r="M3" s="233" t="s">
        <v>11</v>
      </c>
      <c r="N3" s="229" t="s">
        <v>12</v>
      </c>
      <c r="O3" s="236" t="s">
        <v>13</v>
      </c>
      <c r="P3" s="232" t="s">
        <v>14</v>
      </c>
      <c r="Q3" s="245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248" t="s">
        <v>17</v>
      </c>
      <c r="BB3" s="249"/>
      <c r="BC3" s="250" t="s">
        <v>79</v>
      </c>
      <c r="BD3" s="250" t="s">
        <v>18</v>
      </c>
      <c r="BE3" s="222" t="s">
        <v>82</v>
      </c>
    </row>
    <row r="4" spans="1:57" ht="22.5" customHeight="1">
      <c r="A4" s="241"/>
      <c r="B4" s="243"/>
      <c r="C4" s="225" t="s">
        <v>19</v>
      </c>
      <c r="D4" s="232"/>
      <c r="E4" s="232"/>
      <c r="F4" s="234"/>
      <c r="G4" s="232"/>
      <c r="H4" s="232"/>
      <c r="I4" s="232"/>
      <c r="J4" s="232"/>
      <c r="K4" s="228" t="s">
        <v>20</v>
      </c>
      <c r="L4" s="228" t="s">
        <v>21</v>
      </c>
      <c r="M4" s="234"/>
      <c r="N4" s="230"/>
      <c r="O4" s="237"/>
      <c r="P4" s="232"/>
      <c r="Q4" s="246"/>
      <c r="R4" s="229" t="s">
        <v>22</v>
      </c>
      <c r="S4" s="229" t="s">
        <v>23</v>
      </c>
      <c r="T4" s="253" t="s">
        <v>24</v>
      </c>
      <c r="U4" s="253" t="s">
        <v>25</v>
      </c>
      <c r="V4" s="253" t="s">
        <v>26</v>
      </c>
      <c r="W4" s="253" t="s">
        <v>27</v>
      </c>
      <c r="X4" s="253" t="s">
        <v>28</v>
      </c>
      <c r="Y4" s="253" t="s">
        <v>29</v>
      </c>
      <c r="Z4" s="253" t="s">
        <v>30</v>
      </c>
      <c r="AA4" s="253" t="s">
        <v>31</v>
      </c>
      <c r="AB4" s="253" t="s">
        <v>32</v>
      </c>
      <c r="AC4" s="253" t="s">
        <v>33</v>
      </c>
      <c r="AD4" s="253" t="s">
        <v>26</v>
      </c>
      <c r="AE4" s="253" t="s">
        <v>34</v>
      </c>
      <c r="AF4" s="253" t="s">
        <v>35</v>
      </c>
      <c r="AG4" s="253" t="s">
        <v>36</v>
      </c>
      <c r="AH4" s="256" t="s">
        <v>37</v>
      </c>
      <c r="AI4" s="256"/>
      <c r="AJ4" s="256"/>
      <c r="AK4" s="256"/>
      <c r="AL4" s="253" t="s">
        <v>38</v>
      </c>
      <c r="AM4" s="257" t="s">
        <v>39</v>
      </c>
      <c r="AN4" s="257" t="s">
        <v>97</v>
      </c>
      <c r="AO4" s="261" t="s">
        <v>42</v>
      </c>
      <c r="AP4" s="282" t="s">
        <v>43</v>
      </c>
      <c r="AQ4" s="282"/>
      <c r="AR4" s="283"/>
      <c r="AS4" s="282"/>
      <c r="AT4" s="282"/>
      <c r="AU4" s="282"/>
      <c r="AV4" s="282"/>
      <c r="AW4" s="282"/>
      <c r="AX4" s="284"/>
      <c r="AY4" s="282"/>
      <c r="AZ4" s="285"/>
      <c r="BA4" s="253" t="s">
        <v>44</v>
      </c>
      <c r="BB4" s="253" t="s">
        <v>45</v>
      </c>
      <c r="BC4" s="251"/>
      <c r="BD4" s="251"/>
      <c r="BE4" s="223"/>
    </row>
    <row r="5" spans="1:57" ht="8.25" customHeight="1">
      <c r="A5" s="241"/>
      <c r="B5" s="243"/>
      <c r="C5" s="226"/>
      <c r="D5" s="232"/>
      <c r="E5" s="232"/>
      <c r="F5" s="234"/>
      <c r="G5" s="232"/>
      <c r="H5" s="232"/>
      <c r="I5" s="232"/>
      <c r="J5" s="232"/>
      <c r="K5" s="228"/>
      <c r="L5" s="228"/>
      <c r="M5" s="234"/>
      <c r="N5" s="230"/>
      <c r="O5" s="237"/>
      <c r="P5" s="232"/>
      <c r="Q5" s="246"/>
      <c r="R5" s="230"/>
      <c r="S5" s="230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6" t="s">
        <v>46</v>
      </c>
      <c r="AI5" s="253" t="s">
        <v>47</v>
      </c>
      <c r="AJ5" s="256" t="s">
        <v>48</v>
      </c>
      <c r="AK5" s="256"/>
      <c r="AL5" s="254"/>
      <c r="AM5" s="258"/>
      <c r="AN5" s="258"/>
      <c r="AO5" s="262"/>
      <c r="AP5" s="279" t="s">
        <v>49</v>
      </c>
      <c r="AQ5" s="280"/>
      <c r="AR5" s="281"/>
      <c r="AS5" s="273" t="s">
        <v>50</v>
      </c>
      <c r="AT5" s="274"/>
      <c r="AU5" s="274"/>
      <c r="AV5" s="275" t="s">
        <v>51</v>
      </c>
      <c r="AW5" s="277" t="s">
        <v>52</v>
      </c>
      <c r="AX5" s="25" t="s">
        <v>53</v>
      </c>
      <c r="AY5" s="26" t="s">
        <v>54</v>
      </c>
      <c r="AZ5" s="24" t="s">
        <v>55</v>
      </c>
      <c r="BA5" s="254"/>
      <c r="BB5" s="254"/>
      <c r="BC5" s="251"/>
      <c r="BD5" s="251"/>
      <c r="BE5" s="223"/>
    </row>
    <row r="6" spans="1:57" ht="7.5" customHeight="1" hidden="1">
      <c r="A6" s="241"/>
      <c r="B6" s="244"/>
      <c r="C6" s="227"/>
      <c r="D6" s="232"/>
      <c r="E6" s="232"/>
      <c r="F6" s="235"/>
      <c r="G6" s="232"/>
      <c r="H6" s="232"/>
      <c r="I6" s="232"/>
      <c r="J6" s="232"/>
      <c r="K6" s="228"/>
      <c r="L6" s="228"/>
      <c r="M6" s="235"/>
      <c r="N6" s="231"/>
      <c r="O6" s="237"/>
      <c r="P6" s="232"/>
      <c r="Q6" s="247"/>
      <c r="R6" s="231"/>
      <c r="S6" s="231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6"/>
      <c r="AI6" s="255"/>
      <c r="AJ6" s="22" t="s">
        <v>46</v>
      </c>
      <c r="AK6" s="22" t="s">
        <v>47</v>
      </c>
      <c r="AL6" s="255"/>
      <c r="AM6" s="259"/>
      <c r="AN6" s="259"/>
      <c r="AO6" s="263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76"/>
      <c r="AW6" s="278"/>
      <c r="AX6" s="25" t="s">
        <v>41</v>
      </c>
      <c r="AY6" s="26" t="s">
        <v>41</v>
      </c>
      <c r="AZ6" s="26" t="s">
        <v>41</v>
      </c>
      <c r="BA6" s="255"/>
      <c r="BB6" s="255"/>
      <c r="BC6" s="252"/>
      <c r="BD6" s="252"/>
      <c r="BE6" s="224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12.75" customHeight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41113</v>
      </c>
      <c r="BC10" s="105" t="s">
        <v>74</v>
      </c>
      <c r="BD10" s="106" t="s">
        <v>140</v>
      </c>
      <c r="BE10" s="51" t="s">
        <v>141</v>
      </c>
    </row>
    <row r="11" spans="1:57" ht="12.75" customHeight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1" t="s">
        <v>73</v>
      </c>
      <c r="BD11" s="154" t="s">
        <v>86</v>
      </c>
      <c r="BE11" s="51" t="s">
        <v>85</v>
      </c>
    </row>
    <row r="12" spans="1:57" ht="12.75" customHeight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1" t="s">
        <v>66</v>
      </c>
      <c r="BD12" s="152" t="s">
        <v>89</v>
      </c>
      <c r="BE12" s="153" t="s">
        <v>90</v>
      </c>
    </row>
    <row r="13" spans="1:57" ht="12.75" customHeight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41113</v>
      </c>
      <c r="BC16" s="105" t="s">
        <v>136</v>
      </c>
      <c r="BD16" s="106" t="s">
        <v>138</v>
      </c>
      <c r="BE16" s="51" t="s">
        <v>139</v>
      </c>
    </row>
    <row r="17" spans="1:57" ht="12.75" customHeight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>
      <c r="A20" s="73"/>
      <c r="B20" s="125" t="s">
        <v>93</v>
      </c>
      <c r="C20" s="155"/>
      <c r="D20" s="74"/>
      <c r="E20" s="76" t="s">
        <v>67</v>
      </c>
      <c r="F20" s="76"/>
      <c r="G20" s="147"/>
      <c r="H20" s="143"/>
      <c r="I20" s="148"/>
      <c r="J20" s="148"/>
      <c r="K20" s="148"/>
      <c r="L20" s="148"/>
      <c r="M20" s="149"/>
      <c r="N20" s="149"/>
      <c r="O20" s="150"/>
      <c r="P20" s="150"/>
      <c r="Q20" s="143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41113</v>
      </c>
      <c r="BC20" s="105" t="s">
        <v>72</v>
      </c>
      <c r="BD20" s="106" t="s">
        <v>81</v>
      </c>
      <c r="BE20" s="51" t="s">
        <v>84</v>
      </c>
    </row>
    <row r="21" spans="1:57" ht="12" customHeight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 hidden="1">
      <c r="A22" s="53">
        <v>4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 hidden="1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 hidden="1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41120</v>
      </c>
      <c r="BC24" s="105" t="s">
        <v>72</v>
      </c>
      <c r="BD24" s="106" t="s">
        <v>81</v>
      </c>
      <c r="BE24" s="51" t="s">
        <v>84</v>
      </c>
    </row>
    <row r="25" spans="1:57" ht="15.75" hidden="1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 hidden="1">
      <c r="A26" s="53">
        <v>5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 hidden="1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 hidden="1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41120</v>
      </c>
      <c r="BC28" s="105" t="s">
        <v>72</v>
      </c>
      <c r="BD28" s="106" t="s">
        <v>81</v>
      </c>
      <c r="BE28" s="51" t="s">
        <v>84</v>
      </c>
    </row>
    <row r="29" spans="1:57" ht="15.75" hidden="1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 hidden="1">
      <c r="A30" s="53">
        <v>6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517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 hidden="1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27283.91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 hidden="1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2728391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2728391</v>
      </c>
      <c r="BA32" s="94">
        <v>40969</v>
      </c>
      <c r="BB32" s="94">
        <v>40998</v>
      </c>
      <c r="BC32" s="151" t="s">
        <v>66</v>
      </c>
      <c r="BD32" s="152" t="s">
        <v>89</v>
      </c>
      <c r="BE32" s="153" t="s">
        <v>90</v>
      </c>
    </row>
    <row r="33" spans="1:57" ht="15.75" hidden="1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2756191.91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 hidden="1">
      <c r="A34" s="53">
        <v>7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 hidden="1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 hidden="1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41120</v>
      </c>
      <c r="BC36" s="105" t="s">
        <v>72</v>
      </c>
      <c r="BD36" s="106" t="s">
        <v>81</v>
      </c>
      <c r="BE36" s="51" t="s">
        <v>84</v>
      </c>
    </row>
    <row r="37" spans="1:57" ht="15.75" hidden="1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41120</v>
      </c>
      <c r="BC37" s="151" t="s">
        <v>73</v>
      </c>
      <c r="BD37" s="154" t="s">
        <v>86</v>
      </c>
      <c r="BE37" s="51" t="s">
        <v>85</v>
      </c>
    </row>
    <row r="38" spans="1:56" ht="15.75" hidden="1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 hidden="1">
      <c r="A39" s="53">
        <v>8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 hidden="1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 hidden="1">
      <c r="A41" s="73"/>
      <c r="B41" s="125" t="s">
        <v>93</v>
      </c>
      <c r="C41" s="155"/>
      <c r="D41" s="74"/>
      <c r="E41" s="76" t="s">
        <v>67</v>
      </c>
      <c r="F41" s="76"/>
      <c r="G41" s="147"/>
      <c r="H41" s="143"/>
      <c r="I41" s="148"/>
      <c r="J41" s="148"/>
      <c r="K41" s="148"/>
      <c r="L41" s="148"/>
      <c r="M41" s="149"/>
      <c r="N41" s="149"/>
      <c r="O41" s="150"/>
      <c r="P41" s="150"/>
      <c r="Q41" s="143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41120</v>
      </c>
      <c r="BC41" s="105" t="s">
        <v>74</v>
      </c>
      <c r="BD41" s="106" t="s">
        <v>87</v>
      </c>
      <c r="BE41" s="51" t="s">
        <v>88</v>
      </c>
    </row>
    <row r="42" spans="1:56" ht="15.75" hidden="1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 hidden="1">
      <c r="A43" s="53">
        <v>9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 hidden="1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 hidden="1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41120</v>
      </c>
      <c r="BC45" s="105" t="s">
        <v>72</v>
      </c>
      <c r="BD45" s="106" t="s">
        <v>81</v>
      </c>
      <c r="BE45" s="51" t="s">
        <v>84</v>
      </c>
    </row>
    <row r="46" spans="1:57" ht="15.75" hidden="1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 hidden="1">
      <c r="A47" s="53">
        <v>10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517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 hidden="1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 hidden="1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11194080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1" t="s">
        <v>66</v>
      </c>
      <c r="BD49" s="152" t="s">
        <v>89</v>
      </c>
      <c r="BE49" s="153" t="s">
        <v>90</v>
      </c>
    </row>
    <row r="50" spans="1:57" ht="15.75" hidden="1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25.5" hidden="1">
      <c r="A51" s="53">
        <v>11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 hidden="1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 hidden="1">
      <c r="A53" s="73"/>
      <c r="B53" s="125" t="s">
        <v>124</v>
      </c>
      <c r="C53" s="155"/>
      <c r="D53" s="74"/>
      <c r="E53" s="76" t="s">
        <v>67</v>
      </c>
      <c r="F53" s="76"/>
      <c r="G53" s="147"/>
      <c r="H53" s="143"/>
      <c r="I53" s="148"/>
      <c r="J53" s="148"/>
      <c r="K53" s="148"/>
      <c r="L53" s="148"/>
      <c r="M53" s="149"/>
      <c r="N53" s="149"/>
      <c r="O53" s="150"/>
      <c r="P53" s="150"/>
      <c r="Q53" s="143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 hidden="1">
      <c r="A54" s="73"/>
      <c r="B54" s="125"/>
      <c r="C54" s="156"/>
      <c r="D54" s="74"/>
      <c r="E54" s="76"/>
      <c r="F54" s="76"/>
      <c r="G54" s="147"/>
      <c r="H54" s="143"/>
      <c r="I54" s="148"/>
      <c r="J54" s="148"/>
      <c r="K54" s="148"/>
      <c r="L54" s="148"/>
      <c r="M54" s="149"/>
      <c r="N54" s="149"/>
      <c r="O54" s="150"/>
      <c r="P54" s="150"/>
      <c r="Q54" s="143"/>
      <c r="R54" s="96" t="s">
        <v>76</v>
      </c>
      <c r="S54" s="89">
        <v>3069.5</v>
      </c>
      <c r="T54" s="131">
        <v>4331064.5</v>
      </c>
      <c r="U54" s="85"/>
      <c r="V54" s="131"/>
      <c r="W54" s="157"/>
      <c r="X54" s="158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1" t="s">
        <v>73</v>
      </c>
      <c r="BD54" s="154" t="s">
        <v>86</v>
      </c>
      <c r="BE54" s="51" t="s">
        <v>85</v>
      </c>
    </row>
    <row r="55" spans="1:57" s="37" customFormat="1" ht="15.75" hidden="1">
      <c r="A55" s="73"/>
      <c r="B55" s="125"/>
      <c r="C55" s="156"/>
      <c r="D55" s="74"/>
      <c r="E55" s="76"/>
      <c r="F55" s="76"/>
      <c r="G55" s="147"/>
      <c r="H55" s="143"/>
      <c r="I55" s="148"/>
      <c r="J55" s="148"/>
      <c r="K55" s="148"/>
      <c r="L55" s="148"/>
      <c r="M55" s="149"/>
      <c r="N55" s="149"/>
      <c r="O55" s="150"/>
      <c r="P55" s="150"/>
      <c r="Q55" s="143"/>
      <c r="R55" s="96" t="s">
        <v>126</v>
      </c>
      <c r="S55" s="89">
        <v>2063</v>
      </c>
      <c r="T55" s="131">
        <v>3362879</v>
      </c>
      <c r="U55" s="85"/>
      <c r="V55" s="131"/>
      <c r="W55" s="157"/>
      <c r="X55" s="158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1" t="s">
        <v>73</v>
      </c>
      <c r="BD55" s="154" t="s">
        <v>86</v>
      </c>
      <c r="BE55" s="51" t="s">
        <v>85</v>
      </c>
    </row>
    <row r="56" spans="1:57" s="37" customFormat="1" ht="15.75" hidden="1">
      <c r="A56" s="73"/>
      <c r="B56" s="125"/>
      <c r="C56" s="156"/>
      <c r="D56" s="74"/>
      <c r="E56" s="76"/>
      <c r="F56" s="76"/>
      <c r="G56" s="147"/>
      <c r="H56" s="143"/>
      <c r="I56" s="148"/>
      <c r="J56" s="148"/>
      <c r="K56" s="148"/>
      <c r="L56" s="148"/>
      <c r="M56" s="149"/>
      <c r="N56" s="149"/>
      <c r="O56" s="150"/>
      <c r="P56" s="150"/>
      <c r="Q56" s="143"/>
      <c r="R56" s="96" t="s">
        <v>77</v>
      </c>
      <c r="S56" s="89">
        <v>2682</v>
      </c>
      <c r="T56" s="131">
        <v>2636406</v>
      </c>
      <c r="U56" s="85"/>
      <c r="V56" s="131"/>
      <c r="W56" s="157"/>
      <c r="X56" s="158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1" t="s">
        <v>73</v>
      </c>
      <c r="BD56" s="154" t="s">
        <v>86</v>
      </c>
      <c r="BE56" s="51" t="s">
        <v>85</v>
      </c>
    </row>
    <row r="57" spans="1:57" ht="15.75" hidden="1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41120</v>
      </c>
      <c r="BC57" s="136" t="s">
        <v>69</v>
      </c>
      <c r="BD57" s="105" t="s">
        <v>80</v>
      </c>
      <c r="BE57" s="51" t="s">
        <v>83</v>
      </c>
    </row>
    <row r="58" spans="1:57" ht="15.75" hidden="1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15.75" hidden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39"/>
      <c r="U60" s="159"/>
      <c r="V60" s="159"/>
      <c r="W60" s="160"/>
      <c r="X60" s="160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P60" s="159"/>
      <c r="AQ60" s="159"/>
      <c r="AR60" s="161"/>
      <c r="AS60" s="159"/>
      <c r="AT60" s="159"/>
      <c r="AU60" s="159"/>
      <c r="AV60" s="159"/>
      <c r="AW60" s="161"/>
      <c r="AX60" s="162"/>
      <c r="AY60" s="161"/>
      <c r="AZ60" s="159"/>
      <c r="BA60" s="163"/>
      <c r="BB60" s="163"/>
      <c r="BC60" s="2"/>
    </row>
    <row r="61" spans="20:55" ht="15">
      <c r="T61" s="39"/>
      <c r="U61" s="159"/>
      <c r="V61" s="159"/>
      <c r="W61" s="160"/>
      <c r="X61" s="160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P61" s="159"/>
      <c r="AQ61" s="159"/>
      <c r="AR61" s="161"/>
      <c r="AS61" s="159"/>
      <c r="AT61" s="159"/>
      <c r="AU61" s="159"/>
      <c r="AV61" s="159"/>
      <c r="AW61" s="161"/>
      <c r="AX61" s="162"/>
      <c r="AY61" s="161"/>
      <c r="AZ61" s="159"/>
      <c r="BA61" s="163"/>
      <c r="BB61" s="163"/>
      <c r="BC61" s="2"/>
    </row>
  </sheetData>
  <sheetProtection/>
  <autoFilter ref="A7:BD46"/>
  <mergeCells count="55">
    <mergeCell ref="BA4:BA6"/>
    <mergeCell ref="BB4:BB6"/>
    <mergeCell ref="AS5:AU5"/>
    <mergeCell ref="AV5:AV6"/>
    <mergeCell ref="AW5:AW6"/>
    <mergeCell ref="AM4:AM6"/>
    <mergeCell ref="AH5:AH6"/>
    <mergeCell ref="AI5:AI6"/>
    <mergeCell ref="AJ5:AK5"/>
    <mergeCell ref="AP5:AR5"/>
    <mergeCell ref="AN4:AN6"/>
    <mergeCell ref="AO4:AO6"/>
    <mergeCell ref="AP4:AZ4"/>
    <mergeCell ref="AB4:AB6"/>
    <mergeCell ref="AC4:AC6"/>
    <mergeCell ref="AD4:AD6"/>
    <mergeCell ref="AG4:AG6"/>
    <mergeCell ref="AH4:AK4"/>
    <mergeCell ref="AL4:AL6"/>
    <mergeCell ref="V4:V6"/>
    <mergeCell ref="W4:W6"/>
    <mergeCell ref="X4:X6"/>
    <mergeCell ref="Y4:Y6"/>
    <mergeCell ref="Z4:Z6"/>
    <mergeCell ref="AA4:AA6"/>
    <mergeCell ref="P3:P6"/>
    <mergeCell ref="Q3:Q6"/>
    <mergeCell ref="BA3:BB3"/>
    <mergeCell ref="BC3:BC6"/>
    <mergeCell ref="BD3:BD6"/>
    <mergeCell ref="S4:S6"/>
    <mergeCell ref="T4:T6"/>
    <mergeCell ref="AE4:AE6"/>
    <mergeCell ref="AF4:AF6"/>
    <mergeCell ref="U4:U6"/>
    <mergeCell ref="I3:I6"/>
    <mergeCell ref="C4:C6"/>
    <mergeCell ref="K4:K6"/>
    <mergeCell ref="L4:L6"/>
    <mergeCell ref="R4:R6"/>
    <mergeCell ref="J3:J6"/>
    <mergeCell ref="K3:L3"/>
    <mergeCell ref="M3:M6"/>
    <mergeCell ref="N3:N6"/>
    <mergeCell ref="O3:O6"/>
    <mergeCell ref="BE3:BE6"/>
    <mergeCell ref="B1:AQ1"/>
    <mergeCell ref="AR1:BC1"/>
    <mergeCell ref="A3:A6"/>
    <mergeCell ref="B3:B6"/>
    <mergeCell ref="D3:D6"/>
    <mergeCell ref="E3:E6"/>
    <mergeCell ref="F3:F6"/>
    <mergeCell ref="G3:G6"/>
    <mergeCell ref="H3:H6"/>
  </mergeCells>
  <conditionalFormatting sqref="Y8:Y58">
    <cfRule type="cellIs" priority="154" dxfId="0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</dc:creator>
  <cp:keywords/>
  <dc:description/>
  <cp:lastModifiedBy>Admin</cp:lastModifiedBy>
  <cp:lastPrinted>2012-08-02T06:24:20Z</cp:lastPrinted>
  <dcterms:created xsi:type="dcterms:W3CDTF">2011-03-11T07:13:23Z</dcterms:created>
  <dcterms:modified xsi:type="dcterms:W3CDTF">2013-06-06T08:15:20Z</dcterms:modified>
  <cp:category/>
  <cp:version/>
  <cp:contentType/>
  <cp:contentStatus/>
</cp:coreProperties>
</file>